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HD - Hromosvod, dílny a s..." sheetId="2" r:id="rId2"/>
    <sheet name="HAB - Hromosvod administr..." sheetId="3" r:id="rId3"/>
    <sheet name="SO1 - Objekt č.1 – admini..." sheetId="4" r:id="rId4"/>
    <sheet name="SO2 - Objekt č.2 – sklado..." sheetId="5" r:id="rId5"/>
    <sheet name="SO2n - Objekč č. 2 - nové..." sheetId="6" r:id="rId6"/>
    <sheet name="SO1n - Objekt č. 1 - nové..." sheetId="7" r:id="rId7"/>
    <sheet name="HM - Hygienické měření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'HD - Hromosvod, dílny a s...'!$C$115:$K$134</definedName>
    <definedName name="_xlnm.Print_Area" localSheetId="1">'HD - Hromosvod, dílny a s...'!$C$4:$J$76,'HD - Hromosvod, dílny a s...'!$C$82:$J$97,'HD - Hromosvod, dílny a s...'!$C$103:$K$134</definedName>
    <definedName name="_xlnm.Print_Titles" localSheetId="1">'HD - Hromosvod, dílny a s...'!$115:$115</definedName>
    <definedName name="_xlnm._FilterDatabase" localSheetId="2" hidden="1">'HAB - Hromosvod administr...'!$C$115:$K$132</definedName>
    <definedName name="_xlnm.Print_Area" localSheetId="2">'HAB - Hromosvod administr...'!$C$4:$J$76,'HAB - Hromosvod administr...'!$C$82:$J$97,'HAB - Hromosvod administr...'!$C$103:$K$132</definedName>
    <definedName name="_xlnm.Print_Titles" localSheetId="2">'HAB - Hromosvod administr...'!$115:$115</definedName>
    <definedName name="_xlnm._FilterDatabase" localSheetId="3" hidden="1">'SO1 - Objekt č.1 – admini...'!$C$130:$K$210</definedName>
    <definedName name="_xlnm.Print_Area" localSheetId="3">'SO1 - Objekt č.1 – admini...'!$C$4:$J$76,'SO1 - Objekt č.1 – admini...'!$C$82:$J$112,'SO1 - Objekt č.1 – admini...'!$C$118:$K$210</definedName>
    <definedName name="_xlnm.Print_Titles" localSheetId="3">'SO1 - Objekt č.1 – admini...'!$130:$130</definedName>
    <definedName name="_xlnm._FilterDatabase" localSheetId="4" hidden="1">'SO2 - Objekt č.2 – sklado...'!$C$128:$K$194</definedName>
    <definedName name="_xlnm.Print_Area" localSheetId="4">'SO2 - Objekt č.2 – sklado...'!$C$4:$J$76,'SO2 - Objekt č.2 – sklado...'!$C$82:$J$110,'SO2 - Objekt č.2 – sklado...'!$C$116:$K$194</definedName>
    <definedName name="_xlnm.Print_Titles" localSheetId="4">'SO2 - Objekt č.2 – sklado...'!$128:$128</definedName>
    <definedName name="_xlnm._FilterDatabase" localSheetId="5" hidden="1">'SO2n - Objekč č. 2 - nové...'!$C$123:$K$178</definedName>
    <definedName name="_xlnm.Print_Area" localSheetId="5">'SO2n - Objekč č. 2 - nové...'!$C$4:$J$76,'SO2n - Objekč č. 2 - nové...'!$C$82:$J$105,'SO2n - Objekč č. 2 - nové...'!$C$111:$K$178</definedName>
    <definedName name="_xlnm.Print_Titles" localSheetId="5">'SO2n - Objekč č. 2 - nové...'!$123:$123</definedName>
    <definedName name="_xlnm._FilterDatabase" localSheetId="6" hidden="1">'SO1n - Objekt č. 1 - nové...'!$C$134:$K$407</definedName>
    <definedName name="_xlnm.Print_Area" localSheetId="6">'SO1n - Objekt č. 1 - nové...'!$C$4:$J$76,'SO1n - Objekt č. 1 - nové...'!$C$82:$J$116,'SO1n - Objekt č. 1 - nové...'!$C$122:$K$407</definedName>
    <definedName name="_xlnm.Print_Titles" localSheetId="6">'SO1n - Objekt č. 1 - nové...'!$134:$134</definedName>
    <definedName name="_xlnm._FilterDatabase" localSheetId="7" hidden="1">'HM - Hygienické měření'!$C$119:$K$137</definedName>
    <definedName name="_xlnm.Print_Area" localSheetId="7">'HM - Hygienické měření'!$C$4:$J$76,'HM - Hygienické měření'!$C$82:$J$101,'HM - Hygienické měření'!$C$107:$K$137</definedName>
    <definedName name="_xlnm.Print_Titles" localSheetId="7">'HM - Hygienické měření'!$119:$119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36"/>
  <c r="BH136"/>
  <c r="BG136"/>
  <c r="BF136"/>
  <c r="T136"/>
  <c r="T135"/>
  <c r="R136"/>
  <c r="R135"/>
  <c r="P136"/>
  <c r="P135"/>
  <c r="BI126"/>
  <c r="BH126"/>
  <c r="BG126"/>
  <c r="BF126"/>
  <c r="T126"/>
  <c r="T125"/>
  <c r="R126"/>
  <c r="R125"/>
  <c r="P126"/>
  <c r="P125"/>
  <c r="BI123"/>
  <c r="BH123"/>
  <c r="BG123"/>
  <c r="BF123"/>
  <c r="T123"/>
  <c r="T122"/>
  <c r="T121"/>
  <c r="T120"/>
  <c r="R123"/>
  <c r="R122"/>
  <c r="R121"/>
  <c r="R120"/>
  <c r="P123"/>
  <c r="P122"/>
  <c r="P121"/>
  <c r="P120"/>
  <c i="1" r="AU101"/>
  <c i="8" r="F114"/>
  <c r="E112"/>
  <c r="F89"/>
  <c r="E87"/>
  <c r="J24"/>
  <c r="E24"/>
  <c r="J117"/>
  <c r="J23"/>
  <c r="J21"/>
  <c r="E21"/>
  <c r="J116"/>
  <c r="J20"/>
  <c r="J18"/>
  <c r="E18"/>
  <c r="F92"/>
  <c r="J17"/>
  <c r="J15"/>
  <c r="E15"/>
  <c r="F91"/>
  <c r="J14"/>
  <c r="J12"/>
  <c r="J89"/>
  <c r="E7"/>
  <c r="E110"/>
  <c i="7" r="J37"/>
  <c r="J36"/>
  <c i="1" r="AY100"/>
  <c i="7" r="J35"/>
  <c i="1" r="AX100"/>
  <c i="7" r="BI406"/>
  <c r="BH406"/>
  <c r="BG406"/>
  <c r="BF406"/>
  <c r="T406"/>
  <c r="R406"/>
  <c r="P406"/>
  <c r="BI405"/>
  <c r="BH405"/>
  <c r="BG405"/>
  <c r="BF405"/>
  <c r="T405"/>
  <c r="R405"/>
  <c r="P405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89"/>
  <c r="BH389"/>
  <c r="BG389"/>
  <c r="BF389"/>
  <c r="T389"/>
  <c r="R389"/>
  <c r="P389"/>
  <c r="BI386"/>
  <c r="BH386"/>
  <c r="BG386"/>
  <c r="BF386"/>
  <c r="T386"/>
  <c r="R386"/>
  <c r="P386"/>
  <c r="BI385"/>
  <c r="BH385"/>
  <c r="BG385"/>
  <c r="BF385"/>
  <c r="T385"/>
  <c r="R385"/>
  <c r="P385"/>
  <c r="BI383"/>
  <c r="BH383"/>
  <c r="BG383"/>
  <c r="BF383"/>
  <c r="T383"/>
  <c r="R383"/>
  <c r="P383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28"/>
  <c r="BH328"/>
  <c r="BG328"/>
  <c r="BF328"/>
  <c r="T328"/>
  <c r="R328"/>
  <c r="P328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2"/>
  <c r="BH312"/>
  <c r="BG312"/>
  <c r="BF312"/>
  <c r="T312"/>
  <c r="R312"/>
  <c r="P312"/>
  <c r="BI309"/>
  <c r="BH309"/>
  <c r="BG309"/>
  <c r="BF309"/>
  <c r="T309"/>
  <c r="R309"/>
  <c r="P309"/>
  <c r="BI305"/>
  <c r="BH305"/>
  <c r="BG305"/>
  <c r="BF305"/>
  <c r="T305"/>
  <c r="R305"/>
  <c r="P305"/>
  <c r="BI302"/>
  <c r="BH302"/>
  <c r="BG302"/>
  <c r="BF302"/>
  <c r="T302"/>
  <c r="T301"/>
  <c r="R302"/>
  <c r="R301"/>
  <c r="P302"/>
  <c r="P301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89"/>
  <c r="BH289"/>
  <c r="BG289"/>
  <c r="BF289"/>
  <c r="T289"/>
  <c r="R289"/>
  <c r="P289"/>
  <c r="BI275"/>
  <c r="BH275"/>
  <c r="BG275"/>
  <c r="BF275"/>
  <c r="T275"/>
  <c r="R275"/>
  <c r="P275"/>
  <c r="BI260"/>
  <c r="BH260"/>
  <c r="BG260"/>
  <c r="BF260"/>
  <c r="T260"/>
  <c r="R260"/>
  <c r="P260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28"/>
  <c r="BH228"/>
  <c r="BG228"/>
  <c r="BF228"/>
  <c r="T228"/>
  <c r="R228"/>
  <c r="P228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T214"/>
  <c r="R215"/>
  <c r="R214"/>
  <c r="P215"/>
  <c r="P214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197"/>
  <c r="BH197"/>
  <c r="BG197"/>
  <c r="BF197"/>
  <c r="T197"/>
  <c r="R197"/>
  <c r="P197"/>
  <c r="BI188"/>
  <c r="BH188"/>
  <c r="BG188"/>
  <c r="BF188"/>
  <c r="T188"/>
  <c r="R188"/>
  <c r="P188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1"/>
  <c r="BH161"/>
  <c r="BG161"/>
  <c r="BF161"/>
  <c r="T161"/>
  <c r="R161"/>
  <c r="P161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F129"/>
  <c r="E127"/>
  <c r="F89"/>
  <c r="E87"/>
  <c r="J24"/>
  <c r="E24"/>
  <c r="J132"/>
  <c r="J23"/>
  <c r="J21"/>
  <c r="E21"/>
  <c r="J91"/>
  <c r="J20"/>
  <c r="J18"/>
  <c r="E18"/>
  <c r="F132"/>
  <c r="J17"/>
  <c r="J15"/>
  <c r="E15"/>
  <c r="F131"/>
  <c r="J14"/>
  <c r="J12"/>
  <c r="J89"/>
  <c r="E7"/>
  <c r="E125"/>
  <c i="6" r="J37"/>
  <c r="J36"/>
  <c i="1" r="AY99"/>
  <c i="6" r="J35"/>
  <c i="1" r="AX99"/>
  <c i="6" r="BI178"/>
  <c r="BH178"/>
  <c r="BG178"/>
  <c r="BF178"/>
  <c r="T178"/>
  <c r="T177"/>
  <c r="T176"/>
  <c r="R178"/>
  <c r="R177"/>
  <c r="R176"/>
  <c r="P178"/>
  <c r="P177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T141"/>
  <c r="R142"/>
  <c r="R141"/>
  <c r="P142"/>
  <c r="P141"/>
  <c r="BI134"/>
  <c r="BH134"/>
  <c r="BG134"/>
  <c r="BF134"/>
  <c r="T134"/>
  <c r="T126"/>
  <c r="T125"/>
  <c r="R134"/>
  <c r="R126"/>
  <c r="R125"/>
  <c r="P134"/>
  <c r="P126"/>
  <c r="P125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91"/>
  <c r="J20"/>
  <c r="J18"/>
  <c r="E18"/>
  <c r="F92"/>
  <c r="J17"/>
  <c r="J15"/>
  <c r="E15"/>
  <c r="F120"/>
  <c r="J14"/>
  <c r="J12"/>
  <c r="J89"/>
  <c r="E7"/>
  <c r="E114"/>
  <c i="5" r="J37"/>
  <c r="J36"/>
  <c i="1" r="AY98"/>
  <c i="5" r="J35"/>
  <c i="1" r="AX98"/>
  <c i="5" r="BI191"/>
  <c r="BH191"/>
  <c r="BG191"/>
  <c r="BF191"/>
  <c r="T191"/>
  <c r="T190"/>
  <c r="T189"/>
  <c r="R191"/>
  <c r="R190"/>
  <c r="R189"/>
  <c r="P191"/>
  <c r="P190"/>
  <c r="P189"/>
  <c r="BI187"/>
  <c r="BH187"/>
  <c r="BG187"/>
  <c r="BF187"/>
  <c r="T187"/>
  <c r="T186"/>
  <c r="T185"/>
  <c r="R187"/>
  <c r="R186"/>
  <c r="R185"/>
  <c r="P187"/>
  <c r="P186"/>
  <c r="P185"/>
  <c r="BI183"/>
  <c r="BH183"/>
  <c r="BG183"/>
  <c r="BF183"/>
  <c r="T183"/>
  <c r="T182"/>
  <c r="R183"/>
  <c r="R182"/>
  <c r="P183"/>
  <c r="P182"/>
  <c r="BI177"/>
  <c r="BH177"/>
  <c r="BG177"/>
  <c r="BF177"/>
  <c r="T177"/>
  <c r="T176"/>
  <c r="R177"/>
  <c r="R176"/>
  <c r="P177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4"/>
  <c r="BH164"/>
  <c r="BG164"/>
  <c r="BF164"/>
  <c r="T164"/>
  <c r="R164"/>
  <c r="P164"/>
  <c r="BI161"/>
  <c r="BH161"/>
  <c r="BG161"/>
  <c r="BF161"/>
  <c r="T161"/>
  <c r="T160"/>
  <c r="R161"/>
  <c r="R160"/>
  <c r="P161"/>
  <c r="P160"/>
  <c r="BI158"/>
  <c r="BH158"/>
  <c r="BG158"/>
  <c r="BF158"/>
  <c r="T158"/>
  <c r="R158"/>
  <c r="P158"/>
  <c r="BI156"/>
  <c r="BH156"/>
  <c r="BG156"/>
  <c r="BF156"/>
  <c r="T156"/>
  <c r="R156"/>
  <c r="P156"/>
  <c r="BI151"/>
  <c r="BH151"/>
  <c r="BG151"/>
  <c r="BF151"/>
  <c r="T151"/>
  <c r="R151"/>
  <c r="P151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2"/>
  <c r="BH132"/>
  <c r="BG132"/>
  <c r="BF132"/>
  <c r="T132"/>
  <c r="T131"/>
  <c r="R132"/>
  <c r="R131"/>
  <c r="P132"/>
  <c r="P131"/>
  <c r="F123"/>
  <c r="E121"/>
  <c r="F89"/>
  <c r="E87"/>
  <c r="J24"/>
  <c r="E24"/>
  <c r="J126"/>
  <c r="J23"/>
  <c r="J21"/>
  <c r="E21"/>
  <c r="J125"/>
  <c r="J20"/>
  <c r="J18"/>
  <c r="E18"/>
  <c r="F92"/>
  <c r="J17"/>
  <c r="J15"/>
  <c r="E15"/>
  <c r="F91"/>
  <c r="J14"/>
  <c r="J12"/>
  <c r="J89"/>
  <c r="E7"/>
  <c r="E85"/>
  <c i="4" r="J37"/>
  <c r="J36"/>
  <c i="1" r="AY97"/>
  <c i="4" r="J35"/>
  <c i="1" r="AX97"/>
  <c i="4" r="BI210"/>
  <c r="BH210"/>
  <c r="BG210"/>
  <c r="BF210"/>
  <c r="T210"/>
  <c r="T209"/>
  <c r="T208"/>
  <c r="R210"/>
  <c r="R209"/>
  <c r="R208"/>
  <c r="P210"/>
  <c r="P209"/>
  <c r="P208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T168"/>
  <c r="R169"/>
  <c r="R168"/>
  <c r="P169"/>
  <c r="P168"/>
  <c r="BI166"/>
  <c r="BH166"/>
  <c r="BG166"/>
  <c r="BF166"/>
  <c r="T166"/>
  <c r="T165"/>
  <c r="R166"/>
  <c r="R165"/>
  <c r="P166"/>
  <c r="P165"/>
  <c r="BI163"/>
  <c r="BH163"/>
  <c r="BG163"/>
  <c r="BF163"/>
  <c r="T163"/>
  <c r="T162"/>
  <c r="R163"/>
  <c r="R162"/>
  <c r="P163"/>
  <c r="P162"/>
  <c r="BI159"/>
  <c r="BH159"/>
  <c r="BG159"/>
  <c r="BF159"/>
  <c r="T159"/>
  <c r="T158"/>
  <c r="R159"/>
  <c r="R158"/>
  <c r="P159"/>
  <c r="P158"/>
  <c r="BI155"/>
  <c r="BH155"/>
  <c r="BG155"/>
  <c r="BF155"/>
  <c r="T155"/>
  <c r="T154"/>
  <c r="R155"/>
  <c r="R154"/>
  <c r="P155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7"/>
  <c r="BH137"/>
  <c r="BG137"/>
  <c r="BF137"/>
  <c r="T137"/>
  <c r="R137"/>
  <c r="P137"/>
  <c r="BI134"/>
  <c r="BH134"/>
  <c r="BG134"/>
  <c r="BF134"/>
  <c r="T134"/>
  <c r="R134"/>
  <c r="P134"/>
  <c r="F125"/>
  <c r="E123"/>
  <c r="F89"/>
  <c r="E87"/>
  <c r="J24"/>
  <c r="E24"/>
  <c r="J128"/>
  <c r="J23"/>
  <c r="J21"/>
  <c r="E21"/>
  <c r="J91"/>
  <c r="J20"/>
  <c r="J18"/>
  <c r="E18"/>
  <c r="F92"/>
  <c r="J17"/>
  <c r="J15"/>
  <c r="E15"/>
  <c r="F127"/>
  <c r="J14"/>
  <c r="J12"/>
  <c r="J89"/>
  <c r="E7"/>
  <c r="E121"/>
  <c i="3" r="J37"/>
  <c r="J36"/>
  <c i="1" r="AY96"/>
  <c i="3" r="J35"/>
  <c i="1" r="AX96"/>
  <c i="3"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92"/>
  <c r="J17"/>
  <c r="J15"/>
  <c r="E15"/>
  <c r="F91"/>
  <c r="J14"/>
  <c r="J12"/>
  <c r="J110"/>
  <c r="E7"/>
  <c r="E85"/>
  <c i="2" r="J37"/>
  <c r="J36"/>
  <c i="1" r="AY95"/>
  <c i="2" r="J35"/>
  <c i="1" r="AX95"/>
  <c i="2"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0"/>
  <c r="E108"/>
  <c r="F89"/>
  <c r="E87"/>
  <c r="J24"/>
  <c r="E24"/>
  <c r="J92"/>
  <c r="J23"/>
  <c r="J21"/>
  <c r="E21"/>
  <c r="J91"/>
  <c r="J20"/>
  <c r="J18"/>
  <c r="E18"/>
  <c r="F113"/>
  <c r="J17"/>
  <c r="J15"/>
  <c r="E15"/>
  <c r="F112"/>
  <c r="J14"/>
  <c r="J12"/>
  <c r="J89"/>
  <c r="E7"/>
  <c r="E106"/>
  <c i="1" r="L90"/>
  <c r="AM90"/>
  <c r="AM89"/>
  <c r="L89"/>
  <c r="AM87"/>
  <c r="L87"/>
  <c r="L85"/>
  <c r="L84"/>
  <c i="8" r="BK123"/>
  <c i="7" r="BK377"/>
  <c r="BK296"/>
  <c r="BK292"/>
  <c r="J275"/>
  <c r="BK250"/>
  <c r="J237"/>
  <c r="J236"/>
  <c r="J228"/>
  <c i="6" r="BK145"/>
  <c r="BK127"/>
  <c i="5" r="J191"/>
  <c r="BK169"/>
  <c r="BK156"/>
  <c r="BK151"/>
  <c r="BK146"/>
  <c r="J144"/>
  <c r="J132"/>
  <c i="4" r="J204"/>
  <c r="BK198"/>
  <c r="J194"/>
  <c r="J182"/>
  <c r="BK166"/>
  <c r="BK137"/>
  <c i="3" r="J125"/>
  <c r="BK118"/>
  <c i="2" r="J131"/>
  <c r="J127"/>
  <c r="J125"/>
  <c r="J123"/>
  <c i="7" r="J406"/>
  <c r="J399"/>
  <c r="BK397"/>
  <c r="J394"/>
  <c r="J391"/>
  <c r="J383"/>
  <c r="J373"/>
  <c r="BK366"/>
  <c r="BK348"/>
  <c r="BK335"/>
  <c r="BK333"/>
  <c r="J321"/>
  <c r="J289"/>
  <c r="BK260"/>
  <c r="BK239"/>
  <c r="BK212"/>
  <c r="J211"/>
  <c r="J206"/>
  <c r="J197"/>
  <c r="J188"/>
  <c r="BK172"/>
  <c r="BK146"/>
  <c i="6" r="J148"/>
  <c r="BK142"/>
  <c i="5" r="J161"/>
  <c i="3" r="J130"/>
  <c i="2" r="BK123"/>
  <c r="J122"/>
  <c r="BK121"/>
  <c r="BK120"/>
  <c r="J118"/>
  <c i="8" r="BK136"/>
  <c i="7" r="BK405"/>
  <c r="BK399"/>
  <c r="BK398"/>
  <c r="J392"/>
  <c r="J385"/>
  <c r="BK339"/>
  <c r="J337"/>
  <c r="J323"/>
  <c r="BK309"/>
  <c r="J298"/>
  <c r="J246"/>
  <c r="BK228"/>
  <c r="J212"/>
  <c r="J179"/>
  <c i="6" r="BK155"/>
  <c i="5" r="J177"/>
  <c r="BK158"/>
  <c i="4" r="BK182"/>
  <c r="BK163"/>
  <c r="J151"/>
  <c r="J137"/>
  <c i="3" r="BK123"/>
  <c r="BK119"/>
  <c i="2" r="BK132"/>
  <c r="J128"/>
  <c r="J120"/>
  <c i="7" r="J341"/>
  <c r="BK323"/>
  <c r="BK302"/>
  <c r="J227"/>
  <c r="J224"/>
  <c r="J174"/>
  <c r="J172"/>
  <c r="J142"/>
  <c r="J140"/>
  <c i="6" r="BK174"/>
  <c r="J155"/>
  <c r="BK152"/>
  <c r="J150"/>
  <c i="5" r="BK191"/>
  <c r="J187"/>
  <c r="J169"/>
  <c r="BK161"/>
  <c r="J156"/>
  <c i="4" r="BK191"/>
  <c r="BK145"/>
  <c r="J143"/>
  <c i="3" r="BK128"/>
  <c r="J124"/>
  <c r="J121"/>
  <c i="2" r="J132"/>
  <c r="BK126"/>
  <c r="BK122"/>
  <c i="8" r="J123"/>
  <c i="7" r="J397"/>
  <c r="BK393"/>
  <c r="BK392"/>
  <c r="BK389"/>
  <c r="BK379"/>
  <c r="J377"/>
  <c r="J368"/>
  <c r="J333"/>
  <c r="BK319"/>
  <c r="BK305"/>
  <c r="BK294"/>
  <c r="BK275"/>
  <c r="J260"/>
  <c r="BK259"/>
  <c r="J215"/>
  <c r="BK170"/>
  <c i="6" r="J170"/>
  <c r="J157"/>
  <c r="BK150"/>
  <c r="BK148"/>
  <c i="5" r="J146"/>
  <c r="BK140"/>
  <c i="4" r="J210"/>
  <c r="J206"/>
  <c r="J175"/>
  <c r="J166"/>
  <c r="J163"/>
  <c r="BK159"/>
  <c i="2" r="BK128"/>
  <c r="BK127"/>
  <c i="8" r="J126"/>
  <c i="7" r="BK373"/>
  <c r="BK371"/>
  <c r="J364"/>
  <c r="J309"/>
  <c r="J305"/>
  <c r="BK298"/>
  <c r="J296"/>
  <c r="J294"/>
  <c r="BK289"/>
  <c r="J256"/>
  <c r="BK244"/>
  <c r="J219"/>
  <c r="BK206"/>
  <c r="BK161"/>
  <c i="6" r="BK170"/>
  <c r="J168"/>
  <c i="5" r="BK177"/>
  <c r="BK174"/>
  <c r="J151"/>
  <c i="4" r="J149"/>
  <c i="3" r="BK126"/>
  <c r="BK117"/>
  <c i="2" r="J121"/>
  <c i="7" r="J379"/>
  <c r="J371"/>
  <c r="BK368"/>
  <c r="J366"/>
  <c r="BK312"/>
  <c r="BK256"/>
  <c r="J254"/>
  <c r="BK248"/>
  <c r="BK246"/>
  <c r="BK241"/>
  <c r="BK237"/>
  <c r="J170"/>
  <c r="BK140"/>
  <c r="J138"/>
  <c i="6" r="BK166"/>
  <c r="J161"/>
  <c r="BK159"/>
  <c r="J142"/>
  <c i="5" r="BK183"/>
  <c r="J158"/>
  <c i="4" r="BK204"/>
  <c r="BK200"/>
  <c r="J180"/>
  <c r="J178"/>
  <c r="J159"/>
  <c r="BK155"/>
  <c r="BK143"/>
  <c i="3" r="BK131"/>
  <c r="J127"/>
  <c r="BK120"/>
  <c i="2" r="BK129"/>
  <c r="J126"/>
  <c r="BK118"/>
  <c i="7" r="BK406"/>
  <c r="BK391"/>
  <c r="BK386"/>
  <c r="BK385"/>
  <c r="J343"/>
  <c r="BK321"/>
  <c r="BK236"/>
  <c r="BK215"/>
  <c r="J209"/>
  <c r="J146"/>
  <c i="6" r="J174"/>
  <c r="J172"/>
  <c i="5" r="J164"/>
  <c r="BK132"/>
  <c i="4" r="J198"/>
  <c r="BK178"/>
  <c r="BK151"/>
  <c r="J145"/>
  <c i="3" r="BK132"/>
  <c r="J119"/>
  <c r="J118"/>
  <c r="J117"/>
  <c i="2" r="J134"/>
  <c r="BK133"/>
  <c r="J130"/>
  <c r="J129"/>
  <c r="BK117"/>
  <c i="1" r="AS94"/>
  <c i="7" r="J405"/>
  <c r="J398"/>
  <c r="BK394"/>
  <c r="J393"/>
  <c r="J389"/>
  <c r="BK375"/>
  <c r="J348"/>
  <c r="J345"/>
  <c r="BK343"/>
  <c r="BK341"/>
  <c r="J339"/>
  <c r="BK337"/>
  <c r="BK254"/>
  <c r="BK252"/>
  <c r="J250"/>
  <c r="J244"/>
  <c r="J241"/>
  <c r="J239"/>
  <c r="BK209"/>
  <c r="BK177"/>
  <c r="BK142"/>
  <c i="6" r="J178"/>
  <c r="J173"/>
  <c r="BK157"/>
  <c r="J145"/>
  <c r="J134"/>
  <c r="J127"/>
  <c i="5" r="BK172"/>
  <c i="4" r="J200"/>
  <c r="BK180"/>
  <c r="J134"/>
  <c i="3" r="J129"/>
  <c r="BK127"/>
  <c r="J126"/>
  <c r="BK125"/>
  <c r="BK124"/>
  <c r="BK121"/>
  <c r="J120"/>
  <c i="2" r="BK134"/>
  <c r="BK125"/>
  <c r="BK124"/>
  <c r="BK119"/>
  <c r="J117"/>
  <c i="7" r="BK383"/>
  <c r="J375"/>
  <c r="J328"/>
  <c r="BK300"/>
  <c r="J292"/>
  <c r="J259"/>
  <c r="J248"/>
  <c r="BK197"/>
  <c r="BK188"/>
  <c r="BK179"/>
  <c r="J177"/>
  <c r="BK174"/>
  <c i="6" r="BK173"/>
  <c r="BK168"/>
  <c r="J152"/>
  <c i="5" r="BK187"/>
  <c r="J183"/>
  <c r="J174"/>
  <c i="4" r="BK194"/>
  <c i="3" r="J132"/>
  <c r="J131"/>
  <c r="BK130"/>
  <c r="BK122"/>
  <c i="8" r="BK126"/>
  <c i="7" r="BK345"/>
  <c r="BK328"/>
  <c r="J319"/>
  <c r="J312"/>
  <c r="J302"/>
  <c r="J300"/>
  <c r="BK227"/>
  <c r="BK224"/>
  <c r="BK222"/>
  <c r="BK219"/>
  <c r="BK211"/>
  <c i="6" r="BK178"/>
  <c r="BK172"/>
  <c r="J166"/>
  <c r="BK161"/>
  <c r="J159"/>
  <c i="5" r="BK164"/>
  <c r="BK142"/>
  <c i="4" r="J191"/>
  <c r="BK175"/>
  <c r="J172"/>
  <c r="BK169"/>
  <c r="J155"/>
  <c r="J147"/>
  <c r="BK134"/>
  <c i="3" r="BK129"/>
  <c i="2" r="BK131"/>
  <c r="BK130"/>
  <c r="J119"/>
  <c i="8" r="J136"/>
  <c i="7" r="J386"/>
  <c r="BK364"/>
  <c r="J335"/>
  <c r="J252"/>
  <c r="J222"/>
  <c r="J161"/>
  <c r="BK138"/>
  <c i="6" r="BK134"/>
  <c i="5" r="J172"/>
  <c r="BK144"/>
  <c r="J142"/>
  <c r="J140"/>
  <c i="4" r="BK210"/>
  <c r="BK206"/>
  <c r="BK172"/>
  <c r="J169"/>
  <c r="BK149"/>
  <c r="BK147"/>
  <c i="3" r="J128"/>
  <c r="J123"/>
  <c r="J122"/>
  <c i="2" r="J133"/>
  <c r="J124"/>
  <c i="3" l="1" r="R116"/>
  <c i="4" r="T144"/>
  <c r="BK197"/>
  <c r="J197"/>
  <c r="J107"/>
  <c i="5" r="P139"/>
  <c r="P130"/>
  <c r="P129"/>
  <c i="1" r="AU98"/>
  <c i="5" r="P163"/>
  <c i="7" r="BK137"/>
  <c r="J137"/>
  <c r="J98"/>
  <c r="BK208"/>
  <c r="J208"/>
  <c r="J100"/>
  <c r="P218"/>
  <c r="BK311"/>
  <c r="J311"/>
  <c r="J109"/>
  <c r="BK382"/>
  <c r="BK381"/>
  <c r="J381"/>
  <c r="J112"/>
  <c i="4" r="BK203"/>
  <c r="BK202"/>
  <c r="J202"/>
  <c r="J108"/>
  <c i="5" r="T139"/>
  <c r="T130"/>
  <c r="T129"/>
  <c i="7" r="P243"/>
  <c r="T388"/>
  <c r="T387"/>
  <c i="2" r="BK116"/>
  <c r="J116"/>
  <c r="J96"/>
  <c i="3" r="T116"/>
  <c i="4" r="P133"/>
  <c r="T203"/>
  <c r="T202"/>
  <c i="5" r="R155"/>
  <c i="6" r="R144"/>
  <c i="7" r="T243"/>
  <c r="P295"/>
  <c r="BK347"/>
  <c r="J347"/>
  <c r="J110"/>
  <c r="BK370"/>
  <c r="J370"/>
  <c r="J111"/>
  <c i="4" r="BK133"/>
  <c r="J133"/>
  <c r="J98"/>
  <c r="P171"/>
  <c r="P153"/>
  <c i="5" r="BK139"/>
  <c r="J139"/>
  <c r="J99"/>
  <c r="R163"/>
  <c i="6" r="R154"/>
  <c i="7" r="R141"/>
  <c r="T218"/>
  <c r="BK295"/>
  <c r="J295"/>
  <c r="J106"/>
  <c r="BK304"/>
  <c r="J304"/>
  <c r="J108"/>
  <c r="R304"/>
  <c r="T370"/>
  <c i="4" r="R133"/>
  <c r="T197"/>
  <c i="5" r="T163"/>
  <c i="6" r="BK144"/>
  <c i="7" r="T137"/>
  <c r="R295"/>
  <c r="R347"/>
  <c r="P382"/>
  <c r="P381"/>
  <c i="2" r="T116"/>
  <c i="3" r="BK116"/>
  <c r="J116"/>
  <c i="4" r="R203"/>
  <c r="R202"/>
  <c i="5" r="R139"/>
  <c r="R130"/>
  <c r="BK163"/>
  <c r="J163"/>
  <c r="J103"/>
  <c i="6" r="BK154"/>
  <c r="J154"/>
  <c r="J102"/>
  <c i="7" r="P137"/>
  <c r="P208"/>
  <c r="R291"/>
  <c r="P304"/>
  <c r="BK388"/>
  <c r="BK387"/>
  <c r="J387"/>
  <c r="J114"/>
  <c i="4" r="P144"/>
  <c r="P197"/>
  <c i="6" r="P154"/>
  <c i="7" r="BK243"/>
  <c r="J243"/>
  <c r="J104"/>
  <c r="T311"/>
  <c r="R370"/>
  <c i="4" r="T133"/>
  <c r="T132"/>
  <c r="T171"/>
  <c r="T153"/>
  <c i="7" r="T141"/>
  <c r="BK218"/>
  <c r="R311"/>
  <c r="P370"/>
  <c i="4" r="R144"/>
  <c r="R171"/>
  <c r="R153"/>
  <c i="5" r="T155"/>
  <c r="T154"/>
  <c i="6" r="P144"/>
  <c r="P143"/>
  <c r="P124"/>
  <c i="1" r="AU99"/>
  <c i="7" r="R243"/>
  <c r="T291"/>
  <c r="T304"/>
  <c r="P388"/>
  <c r="P387"/>
  <c i="2" r="R116"/>
  <c i="4" r="R197"/>
  <c i="5" r="P155"/>
  <c r="P154"/>
  <c i="6" r="T144"/>
  <c i="7" r="BK141"/>
  <c r="J141"/>
  <c r="J99"/>
  <c r="T208"/>
  <c r="BK291"/>
  <c r="J291"/>
  <c r="J105"/>
  <c r="T295"/>
  <c r="P347"/>
  <c r="R382"/>
  <c r="R381"/>
  <c i="3" r="P116"/>
  <c i="1" r="AU96"/>
  <c i="5" r="BK155"/>
  <c r="J155"/>
  <c r="J101"/>
  <c i="6" r="T154"/>
  <c i="7" r="P141"/>
  <c r="R218"/>
  <c r="R217"/>
  <c r="P311"/>
  <c r="R388"/>
  <c r="R387"/>
  <c i="2" r="P116"/>
  <c i="1" r="AU95"/>
  <c i="4" r="BK144"/>
  <c r="J144"/>
  <c r="J99"/>
  <c r="BK171"/>
  <c r="J171"/>
  <c r="J106"/>
  <c r="P203"/>
  <c r="P202"/>
  <c i="7" r="R137"/>
  <c r="R208"/>
  <c r="P291"/>
  <c r="T347"/>
  <c r="T382"/>
  <c r="T381"/>
  <c i="2" r="E85"/>
  <c r="J112"/>
  <c r="BE122"/>
  <c i="3" r="F112"/>
  <c r="BE119"/>
  <c r="BE126"/>
  <c i="4" r="J92"/>
  <c r="F128"/>
  <c r="BE163"/>
  <c r="BE194"/>
  <c r="BK168"/>
  <c r="J168"/>
  <c r="J105"/>
  <c i="5" r="E119"/>
  <c r="BE164"/>
  <c i="6" r="F91"/>
  <c r="J118"/>
  <c i="7" r="E85"/>
  <c r="BE337"/>
  <c i="8" r="J91"/>
  <c r="F117"/>
  <c r="BE126"/>
  <c r="BE136"/>
  <c r="BK122"/>
  <c i="2" r="BE117"/>
  <c i="3" r="BE123"/>
  <c r="BE130"/>
  <c i="4" r="F91"/>
  <c r="BE149"/>
  <c r="BE178"/>
  <c r="BE200"/>
  <c r="BK154"/>
  <c r="J154"/>
  <c r="J101"/>
  <c r="BK165"/>
  <c r="J165"/>
  <c r="J104"/>
  <c i="5" r="J92"/>
  <c r="F125"/>
  <c r="BK160"/>
  <c r="J160"/>
  <c r="J102"/>
  <c r="BK190"/>
  <c r="J190"/>
  <c r="J109"/>
  <c i="6" r="E85"/>
  <c r="F121"/>
  <c r="BE142"/>
  <c i="7" r="F91"/>
  <c r="BE138"/>
  <c r="BE146"/>
  <c r="BE212"/>
  <c r="BE321"/>
  <c r="BE348"/>
  <c i="8" r="F116"/>
  <c i="2" r="J113"/>
  <c r="BE123"/>
  <c r="BE126"/>
  <c r="BE131"/>
  <c r="BE133"/>
  <c i="3" r="E106"/>
  <c i="4" r="BE155"/>
  <c i="5" r="J91"/>
  <c r="F126"/>
  <c r="BE156"/>
  <c r="BE177"/>
  <c i="6" r="BE134"/>
  <c r="BE155"/>
  <c r="BE178"/>
  <c i="7" r="BE170"/>
  <c r="BE252"/>
  <c r="BE312"/>
  <c r="BE333"/>
  <c r="BE345"/>
  <c r="BE364"/>
  <c i="2" r="BE120"/>
  <c i="3" r="J91"/>
  <c r="BE132"/>
  <c i="4" r="BE175"/>
  <c r="BE191"/>
  <c i="5" r="J123"/>
  <c r="BE151"/>
  <c i="6" r="BE168"/>
  <c r="BE174"/>
  <c i="7" r="BE172"/>
  <c r="BE188"/>
  <c r="BE219"/>
  <c r="BE246"/>
  <c r="BE328"/>
  <c r="BE377"/>
  <c r="BE386"/>
  <c r="BE392"/>
  <c r="BE397"/>
  <c r="BE399"/>
  <c r="BE406"/>
  <c i="2" r="F92"/>
  <c i="3" r="J89"/>
  <c r="BE120"/>
  <c r="BE128"/>
  <c i="4" r="J125"/>
  <c r="BE147"/>
  <c r="BE180"/>
  <c i="5" r="BE169"/>
  <c r="BK131"/>
  <c r="J131"/>
  <c r="J98"/>
  <c i="6" r="J120"/>
  <c r="BE148"/>
  <c r="BE161"/>
  <c r="BE173"/>
  <c i="7" r="J92"/>
  <c r="J131"/>
  <c r="BE161"/>
  <c r="BE179"/>
  <c r="BE211"/>
  <c r="BE237"/>
  <c r="BE256"/>
  <c r="BE393"/>
  <c r="BK214"/>
  <c r="J214"/>
  <c r="J101"/>
  <c i="8" r="E85"/>
  <c i="2" r="J110"/>
  <c r="BE119"/>
  <c r="BE130"/>
  <c i="3" r="BE117"/>
  <c i="5" r="BE142"/>
  <c r="BE161"/>
  <c r="BE174"/>
  <c i="6" r="BE145"/>
  <c r="BK177"/>
  <c r="J177"/>
  <c r="J104"/>
  <c i="7" r="BE244"/>
  <c r="BE250"/>
  <c r="BE319"/>
  <c r="BE323"/>
  <c r="BE339"/>
  <c r="BE383"/>
  <c i="8" r="J92"/>
  <c i="2" r="F91"/>
  <c r="BE125"/>
  <c r="BE128"/>
  <c r="BE134"/>
  <c i="4" r="BE137"/>
  <c r="BE151"/>
  <c r="BE166"/>
  <c r="BK209"/>
  <c r="BK208"/>
  <c r="J208"/>
  <c r="J110"/>
  <c i="5" r="BE144"/>
  <c r="BK182"/>
  <c r="J182"/>
  <c r="J105"/>
  <c i="6" r="BE127"/>
  <c r="BE152"/>
  <c r="BE159"/>
  <c i="7" r="J129"/>
  <c r="BE177"/>
  <c r="BE224"/>
  <c r="BE300"/>
  <c i="8" r="J114"/>
  <c r="BK135"/>
  <c r="J135"/>
  <c r="J100"/>
  <c i="4" r="E85"/>
  <c r="J127"/>
  <c r="BE182"/>
  <c r="BE204"/>
  <c r="BE206"/>
  <c r="BE210"/>
  <c r="BK158"/>
  <c r="J158"/>
  <c r="J102"/>
  <c i="5" r="BE172"/>
  <c i="6" r="BK126"/>
  <c i="7" r="BE228"/>
  <c r="BE239"/>
  <c r="BE296"/>
  <c r="BE309"/>
  <c r="BE371"/>
  <c r="BE391"/>
  <c r="BE394"/>
  <c i="2" r="BE124"/>
  <c i="3" r="J92"/>
  <c r="BE118"/>
  <c r="BE125"/>
  <c i="7" r="BE197"/>
  <c r="BE209"/>
  <c r="BE305"/>
  <c r="BE335"/>
  <c r="BE343"/>
  <c r="BE366"/>
  <c r="BE379"/>
  <c i="8" r="BK125"/>
  <c r="J125"/>
  <c r="J99"/>
  <c i="2" r="BE118"/>
  <c r="BE121"/>
  <c r="BE129"/>
  <c i="3" r="F113"/>
  <c r="BE124"/>
  <c i="4" r="BE145"/>
  <c r="BE198"/>
  <c r="BK162"/>
  <c r="J162"/>
  <c r="J103"/>
  <c i="5" r="BE132"/>
  <c r="BK176"/>
  <c r="J176"/>
  <c r="J104"/>
  <c r="BK186"/>
  <c r="J186"/>
  <c r="J107"/>
  <c i="6" r="J92"/>
  <c r="BE157"/>
  <c r="BE166"/>
  <c r="BE172"/>
  <c i="7" r="F92"/>
  <c r="BE140"/>
  <c r="BE206"/>
  <c r="BE215"/>
  <c r="BE236"/>
  <c r="BE248"/>
  <c r="BE275"/>
  <c r="BE302"/>
  <c r="BE341"/>
  <c r="BE373"/>
  <c i="2" r="BE127"/>
  <c i="3" r="BE121"/>
  <c r="BE127"/>
  <c r="BE131"/>
  <c i="4" r="BE134"/>
  <c r="BE143"/>
  <c r="BE159"/>
  <c r="BE172"/>
  <c i="5" r="BE140"/>
  <c r="BE146"/>
  <c i="7" r="BE227"/>
  <c r="BE241"/>
  <c r="BE254"/>
  <c r="BE292"/>
  <c r="BE298"/>
  <c r="BE375"/>
  <c r="BE389"/>
  <c r="BE398"/>
  <c r="BE405"/>
  <c i="8" r="BE123"/>
  <c i="2" r="BE132"/>
  <c i="3" r="BE122"/>
  <c r="BE129"/>
  <c i="4" r="BE169"/>
  <c i="5" r="BE158"/>
  <c r="BE183"/>
  <c r="BE187"/>
  <c r="BE191"/>
  <c i="6" r="BE150"/>
  <c r="BE170"/>
  <c r="BK141"/>
  <c r="J141"/>
  <c r="J99"/>
  <c i="7" r="BE142"/>
  <c r="BE174"/>
  <c r="BE222"/>
  <c r="BE259"/>
  <c r="BE260"/>
  <c r="BE289"/>
  <c r="BE294"/>
  <c r="BE368"/>
  <c r="BE385"/>
  <c r="BK301"/>
  <c r="J301"/>
  <c r="J107"/>
  <c i="6" r="F35"/>
  <c i="1" r="BB99"/>
  <c i="5" r="J34"/>
  <c i="1" r="AW98"/>
  <c i="4" r="F35"/>
  <c i="1" r="BB97"/>
  <c i="5" r="F36"/>
  <c i="1" r="BC98"/>
  <c i="7" r="F34"/>
  <c i="1" r="BA100"/>
  <c i="2" r="F35"/>
  <c i="1" r="BB95"/>
  <c i="2" r="J34"/>
  <c i="1" r="AW95"/>
  <c i="3" r="F37"/>
  <c i="1" r="BD96"/>
  <c i="4" r="J34"/>
  <c i="1" r="AW97"/>
  <c i="5" r="F34"/>
  <c i="1" r="BA98"/>
  <c i="3" r="F36"/>
  <c i="1" r="BC96"/>
  <c i="2" r="F36"/>
  <c i="1" r="BC95"/>
  <c i="4" r="F34"/>
  <c i="1" r="BA97"/>
  <c i="8" r="F37"/>
  <c i="1" r="BD101"/>
  <c i="8" r="F35"/>
  <c i="1" r="BB101"/>
  <c i="8" r="F34"/>
  <c i="1" r="BA101"/>
  <c i="5" r="F35"/>
  <c i="1" r="BB98"/>
  <c i="3" r="F35"/>
  <c i="1" r="BB96"/>
  <c i="4" r="F36"/>
  <c i="1" r="BC97"/>
  <c i="3" r="F34"/>
  <c i="1" r="BA96"/>
  <c i="6" r="F34"/>
  <c i="1" r="BA99"/>
  <c i="4" r="F37"/>
  <c i="1" r="BD97"/>
  <c i="6" r="F36"/>
  <c i="1" r="BC99"/>
  <c i="7" r="F37"/>
  <c i="1" r="BD100"/>
  <c i="2" r="F34"/>
  <c i="1" r="BA95"/>
  <c i="8" r="F36"/>
  <c i="1" r="BC101"/>
  <c i="3" r="J34"/>
  <c i="1" r="AW96"/>
  <c i="3" r="J30"/>
  <c i="1" r="AG96"/>
  <c i="2" r="F37"/>
  <c i="1" r="BD95"/>
  <c i="7" r="F36"/>
  <c i="1" r="BC100"/>
  <c i="8" r="J34"/>
  <c i="1" r="AW101"/>
  <c i="5" r="F37"/>
  <c i="1" r="BD98"/>
  <c i="7" r="J34"/>
  <c i="1" r="AW100"/>
  <c i="6" r="J34"/>
  <c i="1" r="AW99"/>
  <c i="6" r="F37"/>
  <c i="1" r="BD99"/>
  <c i="7" r="F35"/>
  <c i="1" r="BB100"/>
  <c i="7" l="1" r="P136"/>
  <c i="6" r="BK143"/>
  <c r="J143"/>
  <c r="J100"/>
  <c i="8" r="BK121"/>
  <c r="J121"/>
  <c r="J97"/>
  <c i="7" r="T136"/>
  <c r="BK217"/>
  <c r="J217"/>
  <c r="J102"/>
  <c i="4" r="T131"/>
  <c r="P132"/>
  <c r="P131"/>
  <c i="1" r="AU97"/>
  <c i="7" r="R136"/>
  <c r="R135"/>
  <c r="T217"/>
  <c i="6" r="R143"/>
  <c r="R124"/>
  <c r="T143"/>
  <c r="T124"/>
  <c i="5" r="R154"/>
  <c r="R129"/>
  <c i="7" r="P217"/>
  <c i="6" r="BK125"/>
  <c i="4" r="R132"/>
  <c r="R131"/>
  <c r="J203"/>
  <c r="J109"/>
  <c i="8" r="J122"/>
  <c r="J98"/>
  <c i="6" r="J144"/>
  <c r="J101"/>
  <c i="7" r="BK136"/>
  <c r="BK135"/>
  <c r="J135"/>
  <c r="J96"/>
  <c i="5" r="BK130"/>
  <c r="J130"/>
  <c r="J97"/>
  <c i="4" r="J209"/>
  <c r="J111"/>
  <c i="6" r="BK176"/>
  <c r="J176"/>
  <c r="J103"/>
  <c i="7" r="J388"/>
  <c r="J115"/>
  <c i="4" r="BK132"/>
  <c r="J132"/>
  <c r="J97"/>
  <c r="BK153"/>
  <c r="J153"/>
  <c r="J100"/>
  <c i="7" r="J218"/>
  <c r="J103"/>
  <c r="J382"/>
  <c r="J113"/>
  <c i="3" r="J96"/>
  <c i="6" r="J126"/>
  <c r="J98"/>
  <c i="5" r="BK185"/>
  <c r="J185"/>
  <c r="J106"/>
  <c r="BK189"/>
  <c r="J189"/>
  <c r="J108"/>
  <c r="BK154"/>
  <c r="J154"/>
  <c r="J100"/>
  <c i="7" r="F33"/>
  <c i="1" r="AZ100"/>
  <c r="BC94"/>
  <c r="AY94"/>
  <c i="4" r="J33"/>
  <c i="1" r="AV97"/>
  <c r="AT97"/>
  <c i="2" r="J30"/>
  <c i="1" r="AG95"/>
  <c r="BA94"/>
  <c r="AW94"/>
  <c r="AK30"/>
  <c i="2" r="F33"/>
  <c i="1" r="AZ95"/>
  <c i="3" r="J33"/>
  <c i="1" r="AV96"/>
  <c r="AT96"/>
  <c i="5" r="F33"/>
  <c i="1" r="AZ98"/>
  <c i="2" r="J33"/>
  <c i="1" r="AV95"/>
  <c r="AT95"/>
  <c i="8" r="J33"/>
  <c i="1" r="AV101"/>
  <c r="AT101"/>
  <c i="7" r="J33"/>
  <c i="1" r="AV100"/>
  <c r="AT100"/>
  <c r="BB94"/>
  <c r="AX94"/>
  <c i="6" r="J33"/>
  <c i="1" r="AV99"/>
  <c r="AT99"/>
  <c i="5" r="J33"/>
  <c i="1" r="AV98"/>
  <c r="AT98"/>
  <c i="6" r="F33"/>
  <c i="1" r="AZ99"/>
  <c i="3" r="F33"/>
  <c i="1" r="AZ96"/>
  <c r="BD94"/>
  <c r="W33"/>
  <c i="4" r="F33"/>
  <c i="1" r="AZ97"/>
  <c i="8" r="F33"/>
  <c i="1" r="AZ101"/>
  <c i="6" l="1" r="BK124"/>
  <c r="J124"/>
  <c r="J96"/>
  <c i="7" r="T135"/>
  <c r="P135"/>
  <c i="1" r="AU100"/>
  <c i="2" r="J39"/>
  <c i="8" r="BK120"/>
  <c r="J120"/>
  <c i="3" r="J39"/>
  <c i="6" r="J125"/>
  <c r="J97"/>
  <c i="7" r="J136"/>
  <c r="J97"/>
  <c i="4" r="BK131"/>
  <c r="J131"/>
  <c r="J96"/>
  <c i="5" r="BK129"/>
  <c r="J129"/>
  <c r="J96"/>
  <c i="1" r="AN96"/>
  <c r="AN95"/>
  <c r="AU94"/>
  <c i="7" r="J30"/>
  <c i="1" r="AG100"/>
  <c r="AN100"/>
  <c r="AZ94"/>
  <c r="AV94"/>
  <c r="AK29"/>
  <c r="W31"/>
  <c i="8" r="J30"/>
  <c i="1" r="AG101"/>
  <c r="AN101"/>
  <c r="W30"/>
  <c r="W32"/>
  <c i="8" l="1" r="J96"/>
  <c i="7" r="J39"/>
  <c i="8" r="J39"/>
  <c i="5" r="J30"/>
  <c i="1" r="AG98"/>
  <c r="AN98"/>
  <c i="6" r="J30"/>
  <c i="1" r="AG99"/>
  <c r="AN99"/>
  <c r="W29"/>
  <c i="4" r="J30"/>
  <c i="1" r="AG97"/>
  <c r="AN97"/>
  <c r="AT94"/>
  <c i="6" l="1" r="J39"/>
  <c i="5" r="J39"/>
  <c i="4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<sst xmlns="http://schemas.openxmlformats.org/spreadsheetml/2006/main">
  <si>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</si>
  <si>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</si>
  <si>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</si>
  <si>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</si>
  <si>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{a0f4fef0-7030-4efb-a9d3-618c033ddbd2}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</si>
  <si>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</si>
  <si>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</si>
  <si>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</si>
  <si>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</si>
  <si>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</si>
  <si>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</si>
  <si>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</si>
  <si>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</si>
  <si>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</si>
  <si>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136/2024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</si>
  <si>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</si>
  <si>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</si>
  <si>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Louny střecha TSM</t>
  </si>
  <si>
    <t>KSO:</t>
  </si>
  <si>
    <t>CC-CZ:</t>
  </si>
  <si>
    <t>Místo:</t>
  </si>
  <si>
    <t>Louny</t>
  </si>
  <si>
    <t>Datum:</t>
  </si>
  <si>
    <t>6. 1. 2025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</si>
  <si>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</si>
  <si>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</si>
  <si>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</si>
  <si>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</si>
  <si>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</si>
  <si>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</si>
  <si>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</si>
  <si>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</si>
  <si>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</si>
  <si>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</si>
  <si>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 xml:space="preserve">Rozpočet je zpracován z dokumentace pro povolení stavby._x000d_
_x000d_
Všechny položky ve výkazu jsou, pokud není v popisu řečeno jinak, stanoveny jako čisté! Rezervu na prostřih a spojovací materiál, prořez, provozní odpad apod. je dodavatel povinen kalkulovat do jednotlivých položkových cen v rozsahu dle vlastních technologických předpisů a realizačních zvyklostí." a dále "Soupis prací a výkaz výměr nenahrazují projektovou dokumentaci a nejsou dle zákona její součástí. Dodavatel je povinen reflektovat, dodržet a realizovat veškerá ustanovení, specifikace a standardy stanovené v dokumentaci pro provedení stavby_x000d_
 _x000d_
_x000d_
a) veškeré položky na přípomoce,  dopravu, montáž, zpevněné montážní plochy, atd...  zahrnout do jednotlivých jednotkových cen. :_x000d_
_x000d_
 _x000d_
_x000d_
b) součásti prací jsou veškeré zkoušky, potřebná měření, inspekce, uvedení zařízení do provozu, zaškolení obsluhy, provozní řády, manuály a revize v českém jazyce. Za komplexní vyzkoušení se považuje bezporuchový provoz po dobu minimálně 96 hod. :_x000d_
_x000d_
 _x000d_
_x000d_
c) součástí dodávky je zpracování veškeré dílenské dokumentace a dokumentace skutečného provedení :_x000d_
_x000d_
 _x000d_
_x000d_
d) součástí dodávky je kompletní dokladová část díla nutná k získání kolaudačního souhlasu stavby :_x000d_
_x000d_
 _x000d_
_x000d_
e) v rozsahu prací zhotovitele jsou rovněž jakékoliv prvky, zařízení, práce a pomocné materiály, neuvedené v tomto soupisu výkonů, které jsou ale nezbytně nutné k dodání, instalaci , dokončení a provozování díla, včetně ztratného a prořezů :_x000d_
_x000d_
 _x000d_
_x000d_
f) součástí dodávky jsou veškerá geodetická měření jako například vytyčení konstrukcí, kontrolní měření, zaměření skutečného stavu apod. :_x000d_
_x000d_
 _x000d_
_x000d_
g) součástí dodávky jsou i náklady na případná  opatření související s ochranou stávajících sítí, komunikací či staveb :_x000d_
_x000d_
 _x000d_
_x000d_
h) součástí jednotkových cen jsou i vícenáklady související s výstavbou v zimním období, průběžný úklid staveniště a přilehlých komunikací, likvidaci odpadů, dočasná dopravní omezení atd. :_x000d_
_x000d_
 _x000d_
_x000d_
k)pokud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minimální parametry uvedené ve specifikaci projektové dokumentace :_x000d_
_x000d_
 _x000d_
_x000d_
Nedílnou součástí výkazu výměr (slepého rozpočtu ) je projektová dokumentace !! :_x000d_
_x000d_
 _x000d_
_x000d_
Zpracovatel nabídky je povinen prověřit specifikace a výměry uvedené ve výkazu výměr. :_x000d_
_x000d_
 _x000d_
_x000d_
V případě zjištěných : rozdílů má na tyto rozdíly upozornit ve lhůtě pro podání nabídek prostřednictvím žádosti o dodatečné informace k zadávacím podmínkám. Uchazeč vyplní všechny položky soupisu prací._x000d_
_x000d_
"""Soupis prací je sestaven s využitím Cenové soustavy URS. Položky, které pochází z této cenové soustavy, jsou v samostatném sloupci. Veškeré další informace vymezující popis a podmínky použití těchto položek z Cenové soustavy, které nejsou uvedeny přímo v soupisu prací, jsou neomezeně dálkově k dispozici na www.cs-urs.cz, sekce Cenové a technické podmínky.								_x000d_
Rozpočet slouží výhradně a pouze pro výběr zhotovitele. Zhotovitel (uchazeč o zakázku) je povinen zkontrolovat rozpočet a doplnit chybějící položky. V opačném případě je zhotovitel povinen upozornit zadavatele na případné nedostatky. _x000d_
Případné pozdější odchylky rozpočtu od skutečnosti musí být řešeny dle smlouvy o díly (cena díla pevná x cena díla dle jednotkových cen). Ceny v nabídce musí vycházet nejen z předloženého soupisu výkonů, ale i ze znalosti celého projektu. Prostudování kompletní dokumentace je nutnou podmínkou předložení nabídky. Podáním cenové nabídky zhotovitel potvrzuje, že si projekt důkladně prostudoval a že všechny úkony k provedení stavby dle PD jsou zahrnuty v rozpočtu. Veškeré konstrukce se dodávají jako plně funkční celek. Projektová dokumentace je nadřazena rozpočtu, rozpočet slouží pro výběr zhotovitele._x000d_
Je mezi smluvními stranami, zda si stanoví cenu pevnou, bez možných víceprací nebo méněprací, nebo jestli bude účtováno dle skutečnosti, ale s jednotkovým cenami doplněnými v rozpočtu. 	_x000d_
	POZN :					_x000d_
-	tento výkaz výměr je pouze orientační, směrodatná a nadřazená je výkresová dokumentace včetně technické zprávy.					_x000d_
-	TENTO PROJEKT NENAHRAZUJE DÍLENSKOU / VÝROBNÍ DOKUMENTACI ZHOTOVITELE. A neslouží k objednání materiálu.	_x000d_
Objednatel rozpočtu bere na vědomí, že na překontrolování rozpočtu má 14 od zaslání rozpočtu. Po uplynutí této doby se bere rozpočet jako předaný._x000d_
"																																			_x000d_
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</si>
  <si>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</si>
  <si>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</si>
  <si>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</si>
  <si>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</si>
  <si>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</si>
  <si>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</si>
  <si>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</si>
  <si>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</si>
  <si>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</si>
  <si>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</si>
  <si>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</si>
  <si>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</si>
  <si>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</si>
  <si>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</si>
  <si>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</si>
  <si>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</si>
  <si>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</si>
  <si>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</si>
  <si>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</si>
  <si>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</si>
  <si>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</si>
  <si>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</si>
  <si>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</si>
  <si>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</si>
  <si>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</si>
  <si>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</si>
  <si>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</si>
  <si>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</si>
  <si>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</si>
  <si>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</si>
  <si>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</si>
  <si>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</si>
  <si>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</si>
  <si>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</si>
  <si>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</si>
  <si>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</si>
  <si>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</si>
  <si>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</si>
  <si>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</si>
  <si>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</si>
  <si>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</si>
  <si>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</si>
  <si>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</si>
  <si>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</si>
  <si>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</si>
  <si>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HD</t>
  </si>
  <si>
    <t>Hromosvod, dílny a sklady</t>
  </si>
  <si>
    <t>STA</t>
  </si>
  <si>
    <t>1</t>
  </si>
  <si>
    <t>{cedf157f-280e-4940-8bd7-461c40787057}</t>
  </si>
  <si>
    <t>2</t>
  </si>
  <si>
    <t>HAB</t>
  </si>
  <si>
    <t>Hromosvod administrativní budova</t>
  </si>
  <si>
    <t>{55319acc-01b0-4fe1-b3c4-2a4777328afe}</t>
  </si>
  <si>
    <t>SO1</t>
  </si>
  <si>
    <t>Objekt č.1 – administrativní budova</t>
  </si>
  <si>
    <t>{acde2eb9-b12b-4fbf-807e-62eb9f809fbd}</t>
  </si>
  <si>
    <t>SO2</t>
  </si>
  <si>
    <t>Objekt č.2 – skladový objekt a dílny</t>
  </si>
  <si>
    <t>{bc1cd8df-3957-44cf-bdb7-f2951a8917d0}</t>
  </si>
  <si>
    <t>SO2n</t>
  </si>
  <si>
    <t>Objekč č. 2 - nové konstrukce</t>
  </si>
  <si>
    <t>{41dc6da1-9ef4-4559-a541-d4ffddc8b219}</t>
  </si>
  <si>
    <t>SO1n</t>
  </si>
  <si>
    <t>Objekt č. 1 - nové konstrukce</t>
  </si>
  <si>
    <t>{a73248c1-246a-4675-81c4-5d3026c8541a}</t>
  </si>
  <si>
    <t>HM</t>
  </si>
  <si>
    <t>Hygienické měření</t>
  </si>
  <si>
    <t>{8da5adc6-bd19-4c45-b9dc-99ae8891b20b}</t>
  </si>
  <si>
    <t>KRYCÍ LIST SOUPISU PRACÍ</t>
  </si>
  <si>
    <t>Objekt:</t>
  </si>
  <si>
    <t>HD - Hromosvod, dílny a sklady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</si>
  <si>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</si>
  <si>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</si>
  <si>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</si>
  <si>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</si>
  <si>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</si>
  <si>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</si>
  <si>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</si>
  <si>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</si>
  <si>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</si>
  <si>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</si>
  <si>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</si>
  <si>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</si>
  <si>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</si>
  <si>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</si>
  <si>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</si>
  <si>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</si>
  <si>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</si>
  <si>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</si>
  <si>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</si>
  <si>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Pol1</t>
  </si>
  <si>
    <t>Podpůrné trubky 3,2m pro vodič HVI long s jímací tyčí 2,5m</t>
  </si>
  <si>
    <t>4</t>
  </si>
  <si>
    <t>ROZPOCET</t>
  </si>
  <si>
    <t>Pol2</t>
  </si>
  <si>
    <t>Držák na stěnu s nastavitelnou délkou 230-400 mm</t>
  </si>
  <si>
    <t>3</t>
  </si>
  <si>
    <t>Pol3</t>
  </si>
  <si>
    <t>Držák na stěnu s nastavitelnou délkou 400 - 700 mm</t>
  </si>
  <si>
    <t>6</t>
  </si>
  <si>
    <t>Pol4</t>
  </si>
  <si>
    <t>Sada připojovacích prvků pro vodič HVI long pro uložení vně podpůrné trubky</t>
  </si>
  <si>
    <t>8</t>
  </si>
  <si>
    <t>5</t>
  </si>
  <si>
    <t>Pol5</t>
  </si>
  <si>
    <t>Sada pro upevnění vodičů HVI long vně trubky</t>
  </si>
  <si>
    <t>10</t>
  </si>
  <si>
    <t>Pol6</t>
  </si>
  <si>
    <t>Sada připojovacích prvků HVI light plus uvnitř trubky</t>
  </si>
  <si>
    <t>7</t>
  </si>
  <si>
    <t>Pol7</t>
  </si>
  <si>
    <t>Sada připojovacích prvků HVI long uvnitř trubky</t>
  </si>
  <si>
    <t>14</t>
  </si>
  <si>
    <t>Pol8</t>
  </si>
  <si>
    <t>Uzemňovací svorka potrubí 27-89mm</t>
  </si>
  <si>
    <t>16</t>
  </si>
  <si>
    <t>9</t>
  </si>
  <si>
    <t>Pol9</t>
  </si>
  <si>
    <t>Zkušební svorky UNI nerez</t>
  </si>
  <si>
    <t>18</t>
  </si>
  <si>
    <t>Pol10</t>
  </si>
  <si>
    <t>Číselný štítek popisovatelný</t>
  </si>
  <si>
    <t>20</t>
  </si>
  <si>
    <t>11</t>
  </si>
  <si>
    <t>Pol11</t>
  </si>
  <si>
    <t>Držák vedeni HVI</t>
  </si>
  <si>
    <t>22</t>
  </si>
  <si>
    <t>Pol12</t>
  </si>
  <si>
    <t>Vodič HVI light plus šedý</t>
  </si>
  <si>
    <t>24</t>
  </si>
  <si>
    <t>13</t>
  </si>
  <si>
    <t>Pol13</t>
  </si>
  <si>
    <t>Vodič HVI long šedý v požadované délce</t>
  </si>
  <si>
    <t>26</t>
  </si>
  <si>
    <t>Pol14</t>
  </si>
  <si>
    <t>pomocný materiál</t>
  </si>
  <si>
    <t>28</t>
  </si>
  <si>
    <t>15</t>
  </si>
  <si>
    <t>Pol15</t>
  </si>
  <si>
    <t>přípravné práce</t>
  </si>
  <si>
    <t>30</t>
  </si>
  <si>
    <t>Pol16</t>
  </si>
  <si>
    <t>revize</t>
  </si>
  <si>
    <t>32</t>
  </si>
  <si>
    <t>17</t>
  </si>
  <si>
    <t>Pol17</t>
  </si>
  <si>
    <t>projekt</t>
  </si>
  <si>
    <t>34</t>
  </si>
  <si>
    <t>Pol18</t>
  </si>
  <si>
    <t>doprava</t>
  </si>
  <si>
    <t>36</t>
  </si>
  <si>
    <t>HAB - Hromosvod administrativní budova</t>
  </si>
  <si>
    <t>Pol19</t>
  </si>
  <si>
    <t>Tříramenný stojan malý FeZn</t>
  </si>
  <si>
    <t>Pol20</t>
  </si>
  <si>
    <t>Betonový podstavec 17kg s klínem</t>
  </si>
  <si>
    <t>Pol21</t>
  </si>
  <si>
    <t>Podložka</t>
  </si>
  <si>
    <t>Pol22</t>
  </si>
  <si>
    <t>Střešní držák HVI pro ploché střechy</t>
  </si>
  <si>
    <t>Pol23</t>
  </si>
  <si>
    <t>Adaptér pro uložení vodiče HVI na plochou střechu 20mm</t>
  </si>
  <si>
    <t>Pol24</t>
  </si>
  <si>
    <t>Pol25</t>
  </si>
  <si>
    <t>Pol26</t>
  </si>
  <si>
    <t>Pol27</t>
  </si>
  <si>
    <t>SO1 - Objekt č.1 – administrativní budova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</si>
  <si>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</si>
  <si>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</si>
  <si>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</si>
  <si>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</si>
  <si>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</si>
  <si>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</si>
  <si>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</si>
  <si>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</si>
  <si>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</si>
  <si>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</si>
  <si>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767 - Konstrukce zámečnické</t>
  </si>
  <si>
    <t>M - Práce a dodávky M</t>
  </si>
  <si>
    <t xml:space="preserve">    21-M - Elektromontáže</t>
  </si>
  <si>
    <t>VRN - Vedlejší rozpočtové náklady</t>
  </si>
  <si>
    <t xml:space="preserve">    VRN9 - Ostatní náklady</t>
  </si>
  <si>
    <t>HSV</t>
  </si>
  <si>
    <t>Práce a dodávky HSV</t>
  </si>
  <si>
    <t>Ostatní konstrukce a práce, bourání</t>
  </si>
  <si>
    <t>965042141</t>
  </si>
  <si>
    <t>Bourání podkladů pod dlažby nebo mazanin betonových nebo z litého asfaltu tl do 100 mm pl přes 4 m2</t>
  </si>
  <si>
    <t>m3</t>
  </si>
  <si>
    <t>CS ÚRS 2024 02</t>
  </si>
  <si>
    <t>-326173549</t>
  </si>
  <si>
    <t>Online PSC</t>
  </si>
  <si>
    <t>https://podminky.urs.cz/item/CS_URS_2024_02/965042141</t>
  </si>
  <si>
    <t>VV</t>
  </si>
  <si>
    <t>23,13</t>
  </si>
  <si>
    <t>978036191</t>
  </si>
  <si>
    <t>Otlučení (osekání) cementových omítek vnějších ploch v rozsahu přes 80 do 100 %</t>
  </si>
  <si>
    <t>m2</t>
  </si>
  <si>
    <t>-630992309</t>
  </si>
  <si>
    <t>https://podminky.urs.cz/item/CS_URS_2024_02/978036191</t>
  </si>
  <si>
    <t>12,49</t>
  </si>
  <si>
    <t>2,7</t>
  </si>
  <si>
    <t>24,26</t>
  </si>
  <si>
    <t>Součet</t>
  </si>
  <si>
    <t>978036RX01</t>
  </si>
  <si>
    <t>Demontáž zákrytové desky komínu</t>
  </si>
  <si>
    <t>kus</t>
  </si>
  <si>
    <t>700208333</t>
  </si>
  <si>
    <t>997</t>
  </si>
  <si>
    <t>Přesun sutě</t>
  </si>
  <si>
    <t>997013112</t>
  </si>
  <si>
    <t>Vnitrostaveništní doprava suti a vybouraných hmot pro budovy v přes 6 do 9 m</t>
  </si>
  <si>
    <t>t</t>
  </si>
  <si>
    <t>-754297286</t>
  </si>
  <si>
    <t>https://podminky.urs.cz/item/CS_URS_2024_02/997013112</t>
  </si>
  <si>
    <t>997013501</t>
  </si>
  <si>
    <t>Odvoz suti a vybouraných hmot na skládku nebo meziskládku do 1 km se složením</t>
  </si>
  <si>
    <t>1895364845</t>
  </si>
  <si>
    <t>https://podminky.urs.cz/item/CS_URS_2024_02/997013501</t>
  </si>
  <si>
    <t>997013509</t>
  </si>
  <si>
    <t>Příplatek k odvozu suti a vybouraných hmot na skládku ZKD 1 km přes 1 km</t>
  </si>
  <si>
    <t>-157475195</t>
  </si>
  <si>
    <t>https://podminky.urs.cz/item/CS_URS_2024_02/997013509</t>
  </si>
  <si>
    <t>997013869</t>
  </si>
  <si>
    <t>Poplatek za uložení stavebního odpadu na recyklační skládce (skládkovné) ze směsí betonu, cihel a keramických výrobků kód odpadu 17 01 07</t>
  </si>
  <si>
    <t>776613506</t>
  </si>
  <si>
    <t>https://podminky.urs.cz/item/CS_URS_2024_02/997013869</t>
  </si>
  <si>
    <t>PSV</t>
  </si>
  <si>
    <t>Práce a dodávky PSV</t>
  </si>
  <si>
    <t>713</t>
  </si>
  <si>
    <t>Izolace tepelné</t>
  </si>
  <si>
    <t>713190814</t>
  </si>
  <si>
    <t>Odstranění tepelné izolace škvárového lože tl přes 150 do 200 mm</t>
  </si>
  <si>
    <t>479878557</t>
  </si>
  <si>
    <t>https://podminky.urs.cz/item/CS_URS_2024_02/713190814</t>
  </si>
  <si>
    <t>234,7</t>
  </si>
  <si>
    <t>741</t>
  </si>
  <si>
    <t>Elektroinstalace - silnoproud</t>
  </si>
  <si>
    <t>741421821</t>
  </si>
  <si>
    <t>Demontáž drátu nebo lana svodového vedení D do 8 mm rovná střecha</t>
  </si>
  <si>
    <t>m</t>
  </si>
  <si>
    <t>-1667015277</t>
  </si>
  <si>
    <t>https://podminky.urs.cz/item/CS_URS_2024_02/741421821</t>
  </si>
  <si>
    <t>68</t>
  </si>
  <si>
    <t>742</t>
  </si>
  <si>
    <t>Elektroinstalace - slaboproud</t>
  </si>
  <si>
    <t>742420821</t>
  </si>
  <si>
    <t>Demontáž anténního stožáru</t>
  </si>
  <si>
    <t>940221430</t>
  </si>
  <si>
    <t>https://podminky.urs.cz/item/CS_URS_2024_02/742420821</t>
  </si>
  <si>
    <t>751</t>
  </si>
  <si>
    <t>Vzduchotechnika</t>
  </si>
  <si>
    <t>751721811</t>
  </si>
  <si>
    <t>Demontáž klimatizační jednotky venkovní s jednofázovým napájením do 2 vnitřních jednotek</t>
  </si>
  <si>
    <t>1786524506</t>
  </si>
  <si>
    <t>https://podminky.urs.cz/item/CS_URS_2024_02/751721811</t>
  </si>
  <si>
    <t>762</t>
  </si>
  <si>
    <t>Konstrukce tesařské</t>
  </si>
  <si>
    <t>762341832</t>
  </si>
  <si>
    <t>Demontáž bednění střech z desek tvrdých</t>
  </si>
  <si>
    <t>-714780673</t>
  </si>
  <si>
    <t>https://podminky.urs.cz/item/CS_URS_2024_02/762341832</t>
  </si>
  <si>
    <t>764</t>
  </si>
  <si>
    <t>Konstrukce klempířské</t>
  </si>
  <si>
    <t>764001801</t>
  </si>
  <si>
    <t>Demontáž podkladního plechu do suti</t>
  </si>
  <si>
    <t>1382356130</t>
  </si>
  <si>
    <t>https://podminky.urs.cz/item/CS_URS_2024_02/764001801</t>
  </si>
  <si>
    <t>35,14</t>
  </si>
  <si>
    <t>764001811</t>
  </si>
  <si>
    <t>Demontáž dilatační lišty do suti</t>
  </si>
  <si>
    <t>968619944</t>
  </si>
  <si>
    <t>https://podminky.urs.cz/item/CS_URS_2024_02/764001811</t>
  </si>
  <si>
    <t>50,93</t>
  </si>
  <si>
    <t>764002821</t>
  </si>
  <si>
    <t>Demontáž střešního výlezu do suti</t>
  </si>
  <si>
    <t>-1612974573</t>
  </si>
  <si>
    <t>https://podminky.urs.cz/item/CS_URS_2024_02/764002821</t>
  </si>
  <si>
    <t>764002825</t>
  </si>
  <si>
    <t>Demontáž ventilační turbíny do suti</t>
  </si>
  <si>
    <t>457804335</t>
  </si>
  <si>
    <t>https://podminky.urs.cz/item/CS_URS_2024_02/764002825</t>
  </si>
  <si>
    <t>764002841</t>
  </si>
  <si>
    <t>Demontáž oplechování horních ploch zdí a nadezdívek do suti</t>
  </si>
  <si>
    <t>1831217391</t>
  </si>
  <si>
    <t>https://podminky.urs.cz/item/CS_URS_2024_02/764002841</t>
  </si>
  <si>
    <t>7,6</t>
  </si>
  <si>
    <t>6,4</t>
  </si>
  <si>
    <t>19,42</t>
  </si>
  <si>
    <t>-</t>
  </si>
  <si>
    <t>Ukončující plech na hraně střechy u římsy okapu RŠ cca 400, dl. cca 0,6 m</t>
  </si>
  <si>
    <t>0,6*6</t>
  </si>
  <si>
    <t>764004801</t>
  </si>
  <si>
    <t>Demontáž podokapního žlabu do suti</t>
  </si>
  <si>
    <t>-1769874190</t>
  </si>
  <si>
    <t>https://podminky.urs.cz/item/CS_URS_2024_02/764004801</t>
  </si>
  <si>
    <t>35,15</t>
  </si>
  <si>
    <t>19</t>
  </si>
  <si>
    <t>764004861</t>
  </si>
  <si>
    <t>Demontáž svodu do suti</t>
  </si>
  <si>
    <t>-1728136945</t>
  </si>
  <si>
    <t>https://podminky.urs.cz/item/CS_URS_2024_02/764004861</t>
  </si>
  <si>
    <t>25,8</t>
  </si>
  <si>
    <t>767</t>
  </si>
  <si>
    <t>Konstrukce zámečnické</t>
  </si>
  <si>
    <t>767161811</t>
  </si>
  <si>
    <t>Demontáž zábradlí rovného rozebíratelného hmotnosti 1 m zábradlí do 20 kg do suti</t>
  </si>
  <si>
    <t>-254005693</t>
  </si>
  <si>
    <t>https://podminky.urs.cz/item/CS_URS_2024_02/767161811</t>
  </si>
  <si>
    <t>767832801</t>
  </si>
  <si>
    <t>Demontáž venkovních požárních žebříků se ochranným košem</t>
  </si>
  <si>
    <t>-8054980</t>
  </si>
  <si>
    <t>https://podminky.urs.cz/item/CS_URS_2024_02/767832801</t>
  </si>
  <si>
    <t>M</t>
  </si>
  <si>
    <t>Práce a dodávky M</t>
  </si>
  <si>
    <t>21-M</t>
  </si>
  <si>
    <t>Elektromontáže</t>
  </si>
  <si>
    <t>218220101</t>
  </si>
  <si>
    <t>Demontáž hromosvodného vedení svodových vodičů s podpěrami průměru do 10 mm</t>
  </si>
  <si>
    <t>64</t>
  </si>
  <si>
    <t>-508087564</t>
  </si>
  <si>
    <t>https://podminky.urs.cz/item/CS_URS_2024_02/218220101</t>
  </si>
  <si>
    <t>23</t>
  </si>
  <si>
    <t>218220231</t>
  </si>
  <si>
    <t>Demontáž tyčí jímacích délky do 3 m ze stojanu</t>
  </si>
  <si>
    <t>1295422030</t>
  </si>
  <si>
    <t>https://podminky.urs.cz/item/CS_URS_2024_02/218220231</t>
  </si>
  <si>
    <t>VRN</t>
  </si>
  <si>
    <t>Vedlejší rozpočtové náklady</t>
  </si>
  <si>
    <t>VRN9</t>
  </si>
  <si>
    <t>Ostatní náklady</t>
  </si>
  <si>
    <t>0900010RX01</t>
  </si>
  <si>
    <t>Demontáž větracích komínků</t>
  </si>
  <si>
    <t>1024</t>
  </si>
  <si>
    <t>32100499</t>
  </si>
  <si>
    <t>SO2 - Objekt č.2 – skladový objekt a dílny</t>
  </si>
  <si>
    <t xml:space="preserve">    765 - Krytina skládaná</t>
  </si>
  <si>
    <t>1472447483</t>
  </si>
  <si>
    <t>1,17</t>
  </si>
  <si>
    <t>6,11</t>
  </si>
  <si>
    <t>Omítka na římsách, odhad narušení cca 30% - 0,3x(39,78 + 35,69m2)=22,64 m2</t>
  </si>
  <si>
    <t>22,64</t>
  </si>
  <si>
    <t>997006014</t>
  </si>
  <si>
    <t>Pytlování nebezpečného odpadu z vlnitých tabulí s obsahem azbestu</t>
  </si>
  <si>
    <t>-1631408474</t>
  </si>
  <si>
    <t>https://podminky.urs.cz/item/CS_URS_2024_02/997006014</t>
  </si>
  <si>
    <t>-876659568</t>
  </si>
  <si>
    <t>932071368</t>
  </si>
  <si>
    <t>997013821</t>
  </si>
  <si>
    <t>Poplatek za uložení na skládce (skládkovné) stavebního odpadu s obsahem azbestu kód odpadu 17 06 05</t>
  </si>
  <si>
    <t>-249552079</t>
  </si>
  <si>
    <t>https://podminky.urs.cz/item/CS_URS_2024_02/997013821</t>
  </si>
  <si>
    <t>5,184</t>
  </si>
  <si>
    <t>4,608</t>
  </si>
  <si>
    <t>997013871</t>
  </si>
  <si>
    <t>Poplatek za uložení stavebního odpadu na recyklační skládce (skládkovné) směsného stavebního a demoličního kód odpadu 17 09 04</t>
  </si>
  <si>
    <t>302561956</t>
  </si>
  <si>
    <t>https://podminky.urs.cz/item/CS_URS_2024_02/997013871</t>
  </si>
  <si>
    <t>13,519-9,792</t>
  </si>
  <si>
    <t>741372833</t>
  </si>
  <si>
    <t>Demontáž svítidla průmyslového výbojkového venkovního na stožáru přes 3 m bez zachování funkčnosti</t>
  </si>
  <si>
    <t>2092436649</t>
  </si>
  <si>
    <t>https://podminky.urs.cz/item/CS_URS_2024_02/741372833</t>
  </si>
  <si>
    <t>-633058521</t>
  </si>
  <si>
    <t>762814811</t>
  </si>
  <si>
    <t>Demontáž záklopů stropů z desek měkkých</t>
  </si>
  <si>
    <t>-1254953828</t>
  </si>
  <si>
    <t>https://podminky.urs.cz/item/CS_URS_2024_02/762814811</t>
  </si>
  <si>
    <t>1454309136</t>
  </si>
  <si>
    <t>10,53</t>
  </si>
  <si>
    <t>764002881</t>
  </si>
  <si>
    <t>Demontáž lemování střešních prostupů do suti</t>
  </si>
  <si>
    <t>-2100584296</t>
  </si>
  <si>
    <t>https://podminky.urs.cz/item/CS_URS_2024_02/764002881</t>
  </si>
  <si>
    <t>2*0,45</t>
  </si>
  <si>
    <t>-502124996</t>
  </si>
  <si>
    <t>-525739187</t>
  </si>
  <si>
    <t>765</t>
  </si>
  <si>
    <t>Krytina skládaná</t>
  </si>
  <si>
    <t>765131851</t>
  </si>
  <si>
    <t>Demontáž vlnité vláknocementové krytiny sklonu do 30° do suti</t>
  </si>
  <si>
    <t>1692320501</t>
  </si>
  <si>
    <t>https://podminky.urs.cz/item/CS_URS_2024_02/765131851</t>
  </si>
  <si>
    <t>397,44</t>
  </si>
  <si>
    <t>353,28</t>
  </si>
  <si>
    <t>767996701</t>
  </si>
  <si>
    <t>Demontáž atypických zámečnických konstrukcí řezáním hm jednotlivých dílů do 50 kg</t>
  </si>
  <si>
    <t>kg</t>
  </si>
  <si>
    <t>-1601639003</t>
  </si>
  <si>
    <t>https://podminky.urs.cz/item/CS_URS_2024_02/767996701</t>
  </si>
  <si>
    <t>-1341189419</t>
  </si>
  <si>
    <t>090001RX01</t>
  </si>
  <si>
    <t>Chemické zafixování povrchu azbestu před demontáží</t>
  </si>
  <si>
    <t>590607668</t>
  </si>
  <si>
    <t>SO2n - Objekč č. 2 - nové konstrukce</t>
  </si>
  <si>
    <t xml:space="preserve">    6 - Úpravy povrchů, podlahy a osazování výplní</t>
  </si>
  <si>
    <t>Úpravy povrchů, podlahy a osazování výplní</t>
  </si>
  <si>
    <t>622142001</t>
  </si>
  <si>
    <t>Sklovláknité pletivo vnějších stěn vtlačené do tmelu</t>
  </si>
  <si>
    <t>-1636975908</t>
  </si>
  <si>
    <t>https://podminky.urs.cz/item/CS_URS_2024_02/622142001</t>
  </si>
  <si>
    <t>Vyztužená stěrka na římsách 39,78 + 35,69=75,47m2</t>
  </si>
  <si>
    <t>75,47</t>
  </si>
  <si>
    <t>622321121</t>
  </si>
  <si>
    <t>Vápenocementová omítka hladká jednovrstvá vnějších stěn nanášená ručně</t>
  </si>
  <si>
    <t>-1090429988</t>
  </si>
  <si>
    <t>https://podminky.urs.cz/item/CS_URS_2024_02/622321121</t>
  </si>
  <si>
    <t>VC jádrová omítka na římsách 11,93+10,71=22,64 m2</t>
  </si>
  <si>
    <t>985311RX1</t>
  </si>
  <si>
    <t>Reprofilace ploch cementovou sanační maltou tl přes 10 do 20 mm</t>
  </si>
  <si>
    <t>-497857434</t>
  </si>
  <si>
    <t>762332121</t>
  </si>
  <si>
    <t>Montáž vázaných kcí krovů pravidelných pomocí ocelových spojek z hraněného řeziva pl přes 50 do 120 cm2</t>
  </si>
  <si>
    <t>-725450489</t>
  </si>
  <si>
    <t>https://podminky.urs.cz/item/CS_URS_2024_02/762332121</t>
  </si>
  <si>
    <t>116,4</t>
  </si>
  <si>
    <t>60512125</t>
  </si>
  <si>
    <t>hranol stavební řezivo průřezu do 120cm2 do dl 6m</t>
  </si>
  <si>
    <t>671834967</t>
  </si>
  <si>
    <t>116,4*0,16*0,07</t>
  </si>
  <si>
    <t>762395000</t>
  </si>
  <si>
    <t>Spojovací prostředky krovů, bednění, laťování, nadstřešních konstrukcí</t>
  </si>
  <si>
    <t>-184260718</t>
  </si>
  <si>
    <t>https://podminky.urs.cz/item/CS_URS_2024_02/762395000</t>
  </si>
  <si>
    <t>998762101</t>
  </si>
  <si>
    <t>Přesun hmot tonážní pro kce tesařské v objektech v do 6 m</t>
  </si>
  <si>
    <t>1935942280</t>
  </si>
  <si>
    <t>https://podminky.urs.cz/item/CS_URS_2024_02/998762101</t>
  </si>
  <si>
    <t>764011405</t>
  </si>
  <si>
    <t>Podkladní plech z PZ plechu pro hřebeny, nároží, úžlabí nebo okapové hrany tl 0,55 mm rš 400 mm</t>
  </si>
  <si>
    <t>1615928095</t>
  </si>
  <si>
    <t>https://podminky.urs.cz/item/CS_URS_2024_02/764011405</t>
  </si>
  <si>
    <t>764111641RX01</t>
  </si>
  <si>
    <t>Krytina střechy rovné drážkováním z Pz plechu s povrchovou úpravou</t>
  </si>
  <si>
    <t>-610129690</t>
  </si>
  <si>
    <t>669,38</t>
  </si>
  <si>
    <t>764211405</t>
  </si>
  <si>
    <t>Oplechování větraného hřebene s větrací mřížkou z Pz plechu rš 400 mm</t>
  </si>
  <si>
    <t>1425006697</t>
  </si>
  <si>
    <t>https://podminky.urs.cz/item/CS_URS_2024_02/764211405</t>
  </si>
  <si>
    <t>764214604</t>
  </si>
  <si>
    <t>Oplechování horních ploch a atik bez rohů z Pz s povrch úpravou mechanicky kotvené rš 330 mm</t>
  </si>
  <si>
    <t>1224864427</t>
  </si>
  <si>
    <t>https://podminky.urs.cz/item/CS_URS_2024_02/764214604</t>
  </si>
  <si>
    <t>764311404</t>
  </si>
  <si>
    <t>Lemování rovných zdí střech s krytinou prejzovou nebo vlnitou z Pz plechu rš 330 mm</t>
  </si>
  <si>
    <t>458871142</t>
  </si>
  <si>
    <t>https://podminky.urs.cz/item/CS_URS_2024_02/764311404</t>
  </si>
  <si>
    <t>764511602</t>
  </si>
  <si>
    <t>Žlab podokapní půlkruhový z Pz s povrchovou úpravou rš 330 mm</t>
  </si>
  <si>
    <t>-800067821</t>
  </si>
  <si>
    <t>https://podminky.urs.cz/item/CS_URS_2024_02/764511602</t>
  </si>
  <si>
    <t>764518622</t>
  </si>
  <si>
    <t>Svody kruhové včetně objímek, kolen, odskoků z Pz s povrchovou úpravou průměru 100 mm</t>
  </si>
  <si>
    <t>-943985874</t>
  </si>
  <si>
    <t>https://podminky.urs.cz/item/CS_URS_2024_02/764518622</t>
  </si>
  <si>
    <t>764518RX01</t>
  </si>
  <si>
    <t>Oplechování komínového tělesa</t>
  </si>
  <si>
    <t>997513164</t>
  </si>
  <si>
    <t>764518RX01sa</t>
  </si>
  <si>
    <t xml:space="preserve">Těsnící páska do styku mezi 2 plechy  </t>
  </si>
  <si>
    <t>1693185904</t>
  </si>
  <si>
    <t>998764101</t>
  </si>
  <si>
    <t>Přesun hmot tonážní pro konstrukce klempířské v objektech v do 6 m</t>
  </si>
  <si>
    <t>-1293799341</t>
  </si>
  <si>
    <t>https://podminky.urs.cz/item/CS_URS_2024_02/998764101</t>
  </si>
  <si>
    <t>210204RX01</t>
  </si>
  <si>
    <t>Dodávka a montáž stožáru osvětlení, včetně nátěru</t>
  </si>
  <si>
    <t>-189088672</t>
  </si>
  <si>
    <t>SO1n - Objekt č. 1 - nové konstrukce</t>
  </si>
  <si>
    <t xml:space="preserve">    5 - Komunikace pozemní</t>
  </si>
  <si>
    <t xml:space="preserve">    998 - Přesun hmot</t>
  </si>
  <si>
    <t xml:space="preserve">    712 - Povlakové krytiny</t>
  </si>
  <si>
    <t xml:space="preserve">    763 - Konstrukce suché výstavby</t>
  </si>
  <si>
    <t xml:space="preserve">    766 - Konstrukce truhlářské</t>
  </si>
  <si>
    <t xml:space="preserve">    784 - Dokončovací práce - malby a tapety</t>
  </si>
  <si>
    <t>Komunikace pozemní</t>
  </si>
  <si>
    <t>59681122RX01</t>
  </si>
  <si>
    <t>Kladení betonové dlažby komunikací pro pěší velikosti přes 0,09 do 0,25 m2 pl do 50 m2</t>
  </si>
  <si>
    <t>-393104625</t>
  </si>
  <si>
    <t>0,5*0,5*3</t>
  </si>
  <si>
    <t>59246107</t>
  </si>
  <si>
    <t>dlažba chodníková betonová 500x500mm tl 50mm přírodní</t>
  </si>
  <si>
    <t>1421763989</t>
  </si>
  <si>
    <t>6221111RX01</t>
  </si>
  <si>
    <t>Vyspravení celoplošné cementovou maltou vnějších ploch betonových nebo železobetonových</t>
  </si>
  <si>
    <t>-651744974</t>
  </si>
  <si>
    <t xml:space="preserve">stávající pevný podklad žb panelu. Je uvažováno jeho případné vyspravení v rozsahu 10%. Vyspravení bude provedeno jemnozrnnou cementovou maltou. </t>
  </si>
  <si>
    <t>30,64</t>
  </si>
  <si>
    <t>622131121</t>
  </si>
  <si>
    <t>Penetrační nátěr vnějších stěn nanášený ručně</t>
  </si>
  <si>
    <t>-1935912373</t>
  </si>
  <si>
    <t>https://podminky.urs.cz/item/CS_URS_2024_02/622131121</t>
  </si>
  <si>
    <t>Komínové těleso – penetrace + jádrová omítka 12,49 m2</t>
  </si>
  <si>
    <t>Větrací šachta - penetrace + jádrová omítka 2,7 m2</t>
  </si>
  <si>
    <t>Atiky - penetrace + jádrová omítka 40,43 m2</t>
  </si>
  <si>
    <t>40,43</t>
  </si>
  <si>
    <t>Komínové těleso – penetrace + vyztužená cementová stěrka + akrylátová omítka zrnitosti 1,5 mm - 12,49 m2</t>
  </si>
  <si>
    <t>Větrací šachta– penetrace + vyztužená cementová stěrka + akrylátová omítka zrnitosti 1,5 mm - 2,7 m2</t>
  </si>
  <si>
    <t>Čela říms – penetrace + vyztužená cementová stěrka + akrylátová omítka zrnitosti 1,5 mm - 8,78 m2</t>
  </si>
  <si>
    <t>8,78</t>
  </si>
  <si>
    <t>-578697610</t>
  </si>
  <si>
    <t>622143003</t>
  </si>
  <si>
    <t>Montáž omítkových plastových nebo pozinkovaných rohových profilů</t>
  </si>
  <si>
    <t>-614423986</t>
  </si>
  <si>
    <t>https://podminky.urs.cz/item/CS_URS_2024_02/622143003</t>
  </si>
  <si>
    <t>55343026</t>
  </si>
  <si>
    <t>profil rohový Pz+PVC pro vnější omítky tl 15mm</t>
  </si>
  <si>
    <t>-305701643</t>
  </si>
  <si>
    <t>10*1,05 'Přepočtené koeficientem množství</t>
  </si>
  <si>
    <t>622143004</t>
  </si>
  <si>
    <t>Montáž omítkových samolepících začišťovacích profilů pro spojení s okenním rámem</t>
  </si>
  <si>
    <t>-1052864579</t>
  </si>
  <si>
    <t>https://podminky.urs.cz/item/CS_URS_2024_02/622143004</t>
  </si>
  <si>
    <t>28342201</t>
  </si>
  <si>
    <t>profil začišťovací PVC 9mm</t>
  </si>
  <si>
    <t>469892986</t>
  </si>
  <si>
    <t>35,15*1,05 'Přepočtené koeficientem množství</t>
  </si>
  <si>
    <t>622151001</t>
  </si>
  <si>
    <t>Penetrační akrylátový nátěr vnějších pastovitých tenkovrstvých omítek stěn</t>
  </si>
  <si>
    <t>551103313</t>
  </si>
  <si>
    <t>https://podminky.urs.cz/item/CS_URS_2024_02/622151001</t>
  </si>
  <si>
    <t>-2027566327</t>
  </si>
  <si>
    <t>622511012</t>
  </si>
  <si>
    <t>Tenkovrstvá akrylátová zatíraná omítka zrnitost 1,5 mm vnějších stěn</t>
  </si>
  <si>
    <t>68943129</t>
  </si>
  <si>
    <t>https://podminky.urs.cz/item/CS_URS_2024_02/622511012</t>
  </si>
  <si>
    <t>62251RX01</t>
  </si>
  <si>
    <t>N10 - D+M nové betonové zákrytové desky</t>
  </si>
  <si>
    <t>-828160057</t>
  </si>
  <si>
    <t>953731311</t>
  </si>
  <si>
    <t>Montáž svislého odvětrání - montáž větrací hlavice plastové DN do 160 mm</t>
  </si>
  <si>
    <t>-1135202725</t>
  </si>
  <si>
    <t>https://podminky.urs.cz/item/CS_URS_2024_02/953731311</t>
  </si>
  <si>
    <t>28612265</t>
  </si>
  <si>
    <t>hlavice ventilační plastová PP DN 160</t>
  </si>
  <si>
    <t>1456583353</t>
  </si>
  <si>
    <t>974031134</t>
  </si>
  <si>
    <t>Vysekání rýh ve zdivu cihelném hl do 50 mm š do 150 mm</t>
  </si>
  <si>
    <t>-234493933</t>
  </si>
  <si>
    <t>https://podminky.urs.cz/item/CS_URS_2024_02/974031134</t>
  </si>
  <si>
    <t>998</t>
  </si>
  <si>
    <t>Přesun hmot</t>
  </si>
  <si>
    <t>998011002</t>
  </si>
  <si>
    <t>Přesun hmot pro budovy zděné v přes 6 do 12 m</t>
  </si>
  <si>
    <t>-1916289402</t>
  </si>
  <si>
    <t>https://podminky.urs.cz/item/CS_URS_2024_02/998011002</t>
  </si>
  <si>
    <t>712</t>
  </si>
  <si>
    <t>Povlakové krytiny</t>
  </si>
  <si>
    <t>712311101</t>
  </si>
  <si>
    <t>Provedení povlakové krytiny střech do 10° za studena lakem penetračním nebo asfaltovým</t>
  </si>
  <si>
    <t>-393913825</t>
  </si>
  <si>
    <t>https://podminky.urs.cz/item/CS_URS_2024_02/712311101</t>
  </si>
  <si>
    <t>306,44</t>
  </si>
  <si>
    <t>11163152</t>
  </si>
  <si>
    <t>lak hydroizolační asfaltový</t>
  </si>
  <si>
    <t>705748011</t>
  </si>
  <si>
    <t>306,44*0,00032 'Přepočtené koeficientem množství</t>
  </si>
  <si>
    <t>712341559</t>
  </si>
  <si>
    <t>Provedení povlakové krytiny střech do 10° pásy NAIP přitavením v plné ploše</t>
  </si>
  <si>
    <t>868192634</t>
  </si>
  <si>
    <t>https://podminky.urs.cz/item/CS_URS_2024_02/712341559</t>
  </si>
  <si>
    <t>330,09</t>
  </si>
  <si>
    <t>62832001</t>
  </si>
  <si>
    <t>pás asfaltový natavitelný oxidovaný s vložkou ze skleněné rohože typu V60 s jemnozrnným minerálním posypem tl 3,5mm</t>
  </si>
  <si>
    <t>-1671658552</t>
  </si>
  <si>
    <t>1275464641</t>
  </si>
  <si>
    <t>spára mezi okapnicí a parozábranou bude kryta separačním pásem š. 100 mm oxidovaného asfaltu</t>
  </si>
  <si>
    <t xml:space="preserve">28,12 bm + 7,02 bm= 35,14 bm, tj. 5,27 m2  bez prořezu</t>
  </si>
  <si>
    <t>5,27</t>
  </si>
  <si>
    <t>DEK.1010410010</t>
  </si>
  <si>
    <t>GLASTEK 30 STICKER PLUS (role/10m2) KVK</t>
  </si>
  <si>
    <t>-1854159222</t>
  </si>
  <si>
    <t>-231796466</t>
  </si>
  <si>
    <t>25</t>
  </si>
  <si>
    <t>DEK.1010301469</t>
  </si>
  <si>
    <t>GLASTEK AL 40 MINERAL (role/7,5m2)</t>
  </si>
  <si>
    <t>-281200336</t>
  </si>
  <si>
    <t>306,44*1,25 'Přepočtené koeficientem množství</t>
  </si>
  <si>
    <t>998712102</t>
  </si>
  <si>
    <t>Přesun hmot tonážní pro krytiny povlakové v objektech v přes 6 do 12 m</t>
  </si>
  <si>
    <t>1285066301</t>
  </si>
  <si>
    <t>https://podminky.urs.cz/item/CS_URS_2024_02/998712102</t>
  </si>
  <si>
    <t>27</t>
  </si>
  <si>
    <t>713131241</t>
  </si>
  <si>
    <t>Montáž izolace tepelné stěn lepením celoplošně v kombinaci s mechanickým kotvením rohoží, pásů, dílců, desek tl do 100mm</t>
  </si>
  <si>
    <t>1504742124</t>
  </si>
  <si>
    <t>https://podminky.urs.cz/item/CS_URS_2024_02/713131241</t>
  </si>
  <si>
    <t>28375944</t>
  </si>
  <si>
    <t>deska EPS 100 fasádní λ=0,037 tl 40mm</t>
  </si>
  <si>
    <t>1250342985</t>
  </si>
  <si>
    <t>29,02*1,05 'Přepočtené koeficientem množství</t>
  </si>
  <si>
    <t>29</t>
  </si>
  <si>
    <t>713141136</t>
  </si>
  <si>
    <t>Montáž izolace tepelné střech plochých lepené za studena nízkoexpanzní (PUR) pěnou 1 vrstva rohoží, pásů, dílců, desek</t>
  </si>
  <si>
    <t>792737637</t>
  </si>
  <si>
    <t>https://podminky.urs.cz/item/CS_URS_2024_02/713141136</t>
  </si>
  <si>
    <t>28375993</t>
  </si>
  <si>
    <t>deska EPS 150 pro konstrukce s vysokým zatížením λ=0,035 tl 200mm</t>
  </si>
  <si>
    <t>1379230975</t>
  </si>
  <si>
    <t>19,64*1,05 'Přepočtené koeficientem množství</t>
  </si>
  <si>
    <t>31</t>
  </si>
  <si>
    <t>2018802417</t>
  </si>
  <si>
    <t>28372362</t>
  </si>
  <si>
    <t>deska EPS 150 pro konstrukce s vysokým zatížením λ=0,035 tl 240mm</t>
  </si>
  <si>
    <t>1128281017</t>
  </si>
  <si>
    <t>176,4*1,05 'Přepočtené koeficientem množství</t>
  </si>
  <si>
    <t>33</t>
  </si>
  <si>
    <t>713141336</t>
  </si>
  <si>
    <t>Montáž izolace tepelné střech plochých lepené za studena nízkoexpanzní (PUR) pěnou, spádová vrstva</t>
  </si>
  <si>
    <t>-386674430</t>
  </si>
  <si>
    <t>https://podminky.urs.cz/item/CS_URS_2024_02/713141336</t>
  </si>
  <si>
    <t>28376142</t>
  </si>
  <si>
    <t>klín izolační spád do 5% EPS 150</t>
  </si>
  <si>
    <t>1563368889</t>
  </si>
  <si>
    <t>35</t>
  </si>
  <si>
    <t>-1452185676</t>
  </si>
  <si>
    <t>tl. 30-40 mm/310 mm – 13,18 bm bez prořezu</t>
  </si>
  <si>
    <t>13,18*0,31</t>
  </si>
  <si>
    <t>tl. 30-40 mm/320 mm – 7,6 bm bez prořezu</t>
  </si>
  <si>
    <t>7,6*0,32</t>
  </si>
  <si>
    <t>tl. 30-40 mm/300 mm – 7,04 bm bez prořezu</t>
  </si>
  <si>
    <t>7,04*0,3</t>
  </si>
  <si>
    <t>tl. 30-50 mm/420 mm – 6,3 bm bez prořezu</t>
  </si>
  <si>
    <t>6,3*0,42</t>
  </si>
  <si>
    <t xml:space="preserve">spádový klín z  XPS tl. 20-50 mm/750 mm – 28,12 bm bez prořezu</t>
  </si>
  <si>
    <t>0,75*28,12</t>
  </si>
  <si>
    <t xml:space="preserve">spádový klín z  XPS tl. 100-130 mm/750 mm – 7,02 bm bez prořezu</t>
  </si>
  <si>
    <t>7,02*0,75</t>
  </si>
  <si>
    <t>28376105</t>
  </si>
  <si>
    <t>klín izolační z XPS spádový</t>
  </si>
  <si>
    <t>-1645649522</t>
  </si>
  <si>
    <t>13,18*0,31*0,035</t>
  </si>
  <si>
    <t>7,6*0,32*0,035</t>
  </si>
  <si>
    <t>7,04*0,3*0,035</t>
  </si>
  <si>
    <t>6,3*0,42*0,04</t>
  </si>
  <si>
    <t>0,035*0,75*28,12</t>
  </si>
  <si>
    <t>0,012*0,75*7,02</t>
  </si>
  <si>
    <t>37</t>
  </si>
  <si>
    <t>998713102</t>
  </si>
  <si>
    <t>Přesun hmot tonážní pro izolace tepelné v objektech v přes 6 do 12 m</t>
  </si>
  <si>
    <t>1179709695</t>
  </si>
  <si>
    <t>https://podminky.urs.cz/item/CS_URS_2024_02/998713102</t>
  </si>
  <si>
    <t>38</t>
  </si>
  <si>
    <t>741430005</t>
  </si>
  <si>
    <t>Montáž tyč jímací délky do 3 m na stojan</t>
  </si>
  <si>
    <t>1477767361</t>
  </si>
  <si>
    <t>https://podminky.urs.cz/item/CS_URS_2024_02/741430005</t>
  </si>
  <si>
    <t>39</t>
  </si>
  <si>
    <t>35441050</t>
  </si>
  <si>
    <t>tyč jímací s kovaným hrotem 1000mm FeZn</t>
  </si>
  <si>
    <t>-1212967291</t>
  </si>
  <si>
    <t>40</t>
  </si>
  <si>
    <t>742420001</t>
  </si>
  <si>
    <t>Montáž venkovní televizní antény</t>
  </si>
  <si>
    <t>-385730789</t>
  </si>
  <si>
    <t>https://podminky.urs.cz/item/CS_URS_2024_02/742420001</t>
  </si>
  <si>
    <t>41</t>
  </si>
  <si>
    <t>742420021</t>
  </si>
  <si>
    <t>Montáž anténního stožáru včetně upevňovacího materiálu</t>
  </si>
  <si>
    <t>2025047341</t>
  </si>
  <si>
    <t>https://podminky.urs.cz/item/CS_URS_2024_02/742420021</t>
  </si>
  <si>
    <t>42</t>
  </si>
  <si>
    <t>3168601RX01</t>
  </si>
  <si>
    <t>stožár anténní kov žárový zinek plastová záslepka - Odhad hmotnosti ocelové konstrukce 30 kg</t>
  </si>
  <si>
    <t>383262640</t>
  </si>
  <si>
    <t>43</t>
  </si>
  <si>
    <t>751721111</t>
  </si>
  <si>
    <t>Montáž klimatizační jednotky venkovní s jednofázovým napájením do 2 vnitřních jednotek</t>
  </si>
  <si>
    <t>-1287802698</t>
  </si>
  <si>
    <t>https://podminky.urs.cz/item/CS_URS_2024_02/751721111</t>
  </si>
  <si>
    <t>763</t>
  </si>
  <si>
    <t>Konstrukce suché výstavby</t>
  </si>
  <si>
    <t>44</t>
  </si>
  <si>
    <t>763131411</t>
  </si>
  <si>
    <t>SDK podhled desky 1xA 12,5 bez izolace dvouvrstvá spodní kce profil CD+UD</t>
  </si>
  <si>
    <t>-2040223982</t>
  </si>
  <si>
    <t>https://podminky.urs.cz/item/CS_URS_2024_02/763131411</t>
  </si>
  <si>
    <t>N12</t>
  </si>
  <si>
    <t>0,6</t>
  </si>
  <si>
    <t>45</t>
  </si>
  <si>
    <t>998763301</t>
  </si>
  <si>
    <t>Přesun hmot tonážní pro konstrukce montované z desek v objektech v do 6 m</t>
  </si>
  <si>
    <t>2045340804</t>
  </si>
  <si>
    <t>https://podminky.urs.cz/item/CS_URS_2024_02/998763301</t>
  </si>
  <si>
    <t>46</t>
  </si>
  <si>
    <t>764011402</t>
  </si>
  <si>
    <t>Podkladní plech z PZ plechu pro hřebeny, nároží, úžlabí nebo okapové hrany tl 0,55 mm rš 200 mm</t>
  </si>
  <si>
    <t>-166184268</t>
  </si>
  <si>
    <t>https://podminky.urs.cz/item/CS_URS_2024_02/764011402</t>
  </si>
  <si>
    <t>Krycí pozinkovaná lišta u komínového tělesa a větrací šachty RŠ 200</t>
  </si>
  <si>
    <t>5,76</t>
  </si>
  <si>
    <t>4,82</t>
  </si>
  <si>
    <t>47</t>
  </si>
  <si>
    <t>-820418403</t>
  </si>
  <si>
    <t>48</t>
  </si>
  <si>
    <t>-1734090520</t>
  </si>
  <si>
    <t>49</t>
  </si>
  <si>
    <t>764011620</t>
  </si>
  <si>
    <t>Dilatační připojovací lišta z Pz s povrchovou úpravou včetně tmelení rš 80 mm</t>
  </si>
  <si>
    <t>-446981186</t>
  </si>
  <si>
    <t>https://podminky.urs.cz/item/CS_URS_2024_02/764011620</t>
  </si>
  <si>
    <t>50</t>
  </si>
  <si>
    <t>764212406</t>
  </si>
  <si>
    <t>Oplechování štítu závětrnou lištou z Pz plechu rš 500 mm</t>
  </si>
  <si>
    <t>1891255997</t>
  </si>
  <si>
    <t>https://podminky.urs.cz/item/CS_URS_2024_02/764212406</t>
  </si>
  <si>
    <t>0,4*3</t>
  </si>
  <si>
    <t>0,35*2</t>
  </si>
  <si>
    <t>51</t>
  </si>
  <si>
    <t>764214607</t>
  </si>
  <si>
    <t>Oplechování horních ploch a atik bez rohů z Pz s povrch úpravou mechanicky kotvené rš 670 mm</t>
  </si>
  <si>
    <t>-431752252</t>
  </si>
  <si>
    <t>https://podminky.urs.cz/item/CS_URS_2024_02/764214607</t>
  </si>
  <si>
    <t>52</t>
  </si>
  <si>
    <t>855444860</t>
  </si>
  <si>
    <t>53</t>
  </si>
  <si>
    <t>374960928</t>
  </si>
  <si>
    <t>54</t>
  </si>
  <si>
    <t>1770625356</t>
  </si>
  <si>
    <t>55</t>
  </si>
  <si>
    <t>764511404</t>
  </si>
  <si>
    <t>Žlab podokapní půlkruhový z Pz plechu rš 330 mm</t>
  </si>
  <si>
    <t>1698722536</t>
  </si>
  <si>
    <t>https://podminky.urs.cz/item/CS_URS_2024_02/764511404</t>
  </si>
  <si>
    <t>56</t>
  </si>
  <si>
    <t>-1798073638</t>
  </si>
  <si>
    <t>57</t>
  </si>
  <si>
    <t>998764102</t>
  </si>
  <si>
    <t>Přesun hmot tonážní pro konstrukce klempířské v objektech v přes 6 do 12 m</t>
  </si>
  <si>
    <t>-975889467</t>
  </si>
  <si>
    <t>https://podminky.urs.cz/item/CS_URS_2024_02/998764102</t>
  </si>
  <si>
    <t>766</t>
  </si>
  <si>
    <t>Konstrukce truhlářské</t>
  </si>
  <si>
    <t>58</t>
  </si>
  <si>
    <t>766414211</t>
  </si>
  <si>
    <t>Montáž obložení stěn pl do 5 m2 panely z měkkého dřeva do 0,60 m2</t>
  </si>
  <si>
    <t>-1747793985</t>
  </si>
  <si>
    <t>https://podminky.urs.cz/item/CS_URS_2024_02/766414211</t>
  </si>
  <si>
    <t>š.355 mm – 13,18 bm bez prořezu</t>
  </si>
  <si>
    <t>0,355*13,18</t>
  </si>
  <si>
    <t>š.465 mm – 6,3 bm bez prořezu</t>
  </si>
  <si>
    <t>0,465*6,3</t>
  </si>
  <si>
    <t>š.405 mm – 7,6 bm bez prořezu</t>
  </si>
  <si>
    <t>0,405*7,6</t>
  </si>
  <si>
    <t>š.345 mm – 7,04 bm bez prořezu</t>
  </si>
  <si>
    <t>0,345*7,04</t>
  </si>
  <si>
    <t xml:space="preserve">na horní líc XPS bude položena deska vodovzdorné překližky (např. bříza tl. 21 mm) a bude mechanicky přikotvena přes XPS do pevného podkladu. </t>
  </si>
  <si>
    <t>37,71</t>
  </si>
  <si>
    <t>0,96</t>
  </si>
  <si>
    <t>59</t>
  </si>
  <si>
    <t>60621154</t>
  </si>
  <si>
    <t>překližka vodovzdorná protiskl/hladká bříza tl 21mm</t>
  </si>
  <si>
    <t>-1377652802</t>
  </si>
  <si>
    <t>51,786*1,1 'Přepočtené koeficientem množství</t>
  </si>
  <si>
    <t>60</t>
  </si>
  <si>
    <t>7664142RX01</t>
  </si>
  <si>
    <t>Spojovací prostředky</t>
  </si>
  <si>
    <t>-1484872411</t>
  </si>
  <si>
    <t>52*0,021</t>
  </si>
  <si>
    <t>61</t>
  </si>
  <si>
    <t>998766101</t>
  </si>
  <si>
    <t>Přesun hmot tonážní pro kce truhlářské v objektech v do 6 m</t>
  </si>
  <si>
    <t>1453030853</t>
  </si>
  <si>
    <t>https://podminky.urs.cz/item/CS_URS_2024_02/998766101</t>
  </si>
  <si>
    <t>784</t>
  </si>
  <si>
    <t>Dokončovací práce - malby a tapety</t>
  </si>
  <si>
    <t>62</t>
  </si>
  <si>
    <t>784111001</t>
  </si>
  <si>
    <t>Oprášení (ometení ) podkladu v místnostech v do 3,80 m</t>
  </si>
  <si>
    <t>CS ÚRS 2023 01</t>
  </si>
  <si>
    <t>-883748636</t>
  </si>
  <si>
    <t>https://podminky.urs.cz/item/CS_URS_2023_01/784111001</t>
  </si>
  <si>
    <t>63</t>
  </si>
  <si>
    <t>784181101</t>
  </si>
  <si>
    <t>Základní akrylátová jednonásobná bezbarvá penetrace podkladu v místnostech v do 3,80 m</t>
  </si>
  <si>
    <t>891305762</t>
  </si>
  <si>
    <t>https://podminky.urs.cz/item/CS_URS_2024_02/784181101</t>
  </si>
  <si>
    <t>784191003</t>
  </si>
  <si>
    <t>Čištění vnitřních ploch oken dvojitých nebo zdvojených po provedení malířských prací</t>
  </si>
  <si>
    <t>CS ÚRS 2024 01</t>
  </si>
  <si>
    <t>770083255</t>
  </si>
  <si>
    <t>https://podminky.urs.cz/item/CS_URS_2024_01/784191003</t>
  </si>
  <si>
    <t>65</t>
  </si>
  <si>
    <t>784191007</t>
  </si>
  <si>
    <t>Čištění vnitřních ploch podlah po provedení malířských prací</t>
  </si>
  <si>
    <t>1703242387</t>
  </si>
  <si>
    <t>https://podminky.urs.cz/item/CS_URS_2024_01/784191007</t>
  </si>
  <si>
    <t>66</t>
  </si>
  <si>
    <t>784221101</t>
  </si>
  <si>
    <t>Dvojnásobné bílé malby ze směsí za sucha dobře otěruvzdorných v místnostech do 3,80 m</t>
  </si>
  <si>
    <t>CS ÚRS 2022 02</t>
  </si>
  <si>
    <t>-1875670755</t>
  </si>
  <si>
    <t>https://podminky.urs.cz/item/CS_URS_2022_02/784221101</t>
  </si>
  <si>
    <t>67</t>
  </si>
  <si>
    <t>210220101</t>
  </si>
  <si>
    <t>Montáž hromosvodného vedení svodových vodičů s podpěrami průměru do 10 mm</t>
  </si>
  <si>
    <t>-52288428</t>
  </si>
  <si>
    <t>https://podminky.urs.cz/item/CS_URS_2024_02/210220101</t>
  </si>
  <si>
    <t>35442271</t>
  </si>
  <si>
    <t>podpěra vedení na ploché střechy pr. 140mm, ocelová příložka a šroub M8, výška vedení 100mm, plast s betonem, 1 kg</t>
  </si>
  <si>
    <t>256</t>
  </si>
  <si>
    <t>-495169794</t>
  </si>
  <si>
    <t>69</t>
  </si>
  <si>
    <t>35441072</t>
  </si>
  <si>
    <t>drát D 8mm FeZn pro hromosvod</t>
  </si>
  <si>
    <t>128</t>
  </si>
  <si>
    <t>-1423114999</t>
  </si>
  <si>
    <t>70</t>
  </si>
  <si>
    <t>090001000</t>
  </si>
  <si>
    <t>Ostatní náklady - výtažná zkouška</t>
  </si>
  <si>
    <t>kpl</t>
  </si>
  <si>
    <t>-110711021</t>
  </si>
  <si>
    <t>https://podminky.urs.cz/item/CS_URS_2024_02/090001000</t>
  </si>
  <si>
    <t>71</t>
  </si>
  <si>
    <t>09000100RX</t>
  </si>
  <si>
    <t>Kotvení spádové i tepelněizolační vrstvy – mechanické, pomocí systémových teleskopických podložek + systémových kotevních šroubů</t>
  </si>
  <si>
    <t>1471807669</t>
  </si>
  <si>
    <t>72</t>
  </si>
  <si>
    <t>09000100RX005</t>
  </si>
  <si>
    <t xml:space="preserve">D+M Žebřík na střechu </t>
  </si>
  <si>
    <t>1563588685</t>
  </si>
  <si>
    <t>73</t>
  </si>
  <si>
    <t>09000100RX005AS</t>
  </si>
  <si>
    <t>D+M Zábradlí</t>
  </si>
  <si>
    <t>633842124</t>
  </si>
  <si>
    <t>74</t>
  </si>
  <si>
    <t>09000100RX005s</t>
  </si>
  <si>
    <t xml:space="preserve">D+M Žebřík s chranným košem JV nároží </t>
  </si>
  <si>
    <t>699454980</t>
  </si>
  <si>
    <t>dle specifikace v PD</t>
  </si>
  <si>
    <t>75</t>
  </si>
  <si>
    <t>09000100RX02a</t>
  </si>
  <si>
    <t>Revize hromosvodu</t>
  </si>
  <si>
    <t>-1646727659</t>
  </si>
  <si>
    <t>76</t>
  </si>
  <si>
    <t>09000100RXc</t>
  </si>
  <si>
    <t xml:space="preserve">Náběrový klín z minerální vaty 50/50 mm, vč. klínů u šachet, komínu a výlezu  </t>
  </si>
  <si>
    <t>980498783</t>
  </si>
  <si>
    <t>77</t>
  </si>
  <si>
    <t>09000100RXca</t>
  </si>
  <si>
    <t>Pěnová páska detail napojení střešního pláště na stěny</t>
  </si>
  <si>
    <t>-1604415543</t>
  </si>
  <si>
    <t>10,58</t>
  </si>
  <si>
    <t xml:space="preserve">do překližky budou nakotveny žlabové háky po cca 1,0 m, v místě žlabových háků bude osazena kompresní těsnící páska </t>
  </si>
  <si>
    <t>78</t>
  </si>
  <si>
    <t>09000100RXcaa</t>
  </si>
  <si>
    <t>Zatmelení PU tmelem - detail napojení střešního pláště na stěny instalační šachty</t>
  </si>
  <si>
    <t>-685778367</t>
  </si>
  <si>
    <t>79</t>
  </si>
  <si>
    <t>09000100RXccyaa</t>
  </si>
  <si>
    <t>Dodatečné osazení ocelových atypických ocelových kontrukcí</t>
  </si>
  <si>
    <t>815454094</t>
  </si>
  <si>
    <t>HM - Hygienické měření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</si>
  <si>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</si>
  <si>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</si>
  <si>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</si>
  <si>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>VRN1</t>
  </si>
  <si>
    <t>Průzkumné, zeměměřičské a projektové práce</t>
  </si>
  <si>
    <t>011434000</t>
  </si>
  <si>
    <t>Měření (monitoring) hlukové hladiny</t>
  </si>
  <si>
    <t>1362388436</t>
  </si>
  <si>
    <t>https://podminky.urs.cz/item/CS_URS_2024_02/011434000</t>
  </si>
  <si>
    <t>VRN3</t>
  </si>
  <si>
    <t>Zařízení staveniště</t>
  </si>
  <si>
    <t>034703000</t>
  </si>
  <si>
    <t>Ochranné konstrukce - pro demontáž azbestových konstrukcí</t>
  </si>
  <si>
    <t>-1954437328</t>
  </si>
  <si>
    <t>https://podminky.urs.cz/item/CS_URS_2024_02/034703000</t>
  </si>
  <si>
    <t>Dle zvyklosti zhotovitele!</t>
  </si>
  <si>
    <t>Předpoklad:</t>
  </si>
  <si>
    <t xml:space="preserve">zábrany proti případnému rozptylování azbestu. Demontáž azbestocementové krytiny bude po částech. </t>
  </si>
  <si>
    <t xml:space="preserve">Stávající dlouhý skladový objekt má 19 třímetrových modulů. Nad 2 moduly na šířku objektu bude vystavěna pomocná lehká ocelová konstrukce s fóliovou </t>
  </si>
  <si>
    <t>krytinou ("párty stan") o rozměru cca 7x11m a o výšce cca 8,0 a bude se postupně cca 10x posouvat.</t>
  </si>
  <si>
    <t>Tzn. měla by se v rozpočtu objevit položka montáže, demontáže a přesunu, popř. uveďte jednu souhrnnou položku "ochranná konstrukce".</t>
  </si>
  <si>
    <t>VRN4</t>
  </si>
  <si>
    <t>Inženýrská činnost</t>
  </si>
  <si>
    <t>045303000</t>
  </si>
  <si>
    <t>Koordinační činnost - nahlášení prací na hygienu</t>
  </si>
  <si>
    <t>-292584311</t>
  </si>
  <si>
    <t>https://podminky.urs.cz/item/CS_URS_2024_02/045303000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</si>
</sst>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3" borderId="22" xfId="0" applyNumberFormat="1" applyFont="1" applyFill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jpg" /><Relationship Id="rId2" Type="http://schemas.openxmlformats.org/officeDocument/2006/relationships/image" Target="../media/image13.jpg" /><Relationship Id="rId3" Type="http://schemas.openxmlformats.org/officeDocument/2006/relationships/image" Target="../media/image14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6.jpg" /><Relationship Id="rId2" Type="http://schemas.openxmlformats.org/officeDocument/2006/relationships/image" Target="../media/image17.jpg" /><Relationship Id="rId3" Type="http://schemas.openxmlformats.org/officeDocument/2006/relationships/image" Target="../media/image18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20.jpg" /><Relationship Id="rId2" Type="http://schemas.openxmlformats.org/officeDocument/2006/relationships/image" Target="../media/image21.jpg" /><Relationship Id="rId3" Type="http://schemas.openxmlformats.org/officeDocument/2006/relationships/image" Target="../media/image22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24.jpg" /><Relationship Id="rId2" Type="http://schemas.openxmlformats.org/officeDocument/2006/relationships/image" Target="../media/image25.jpg" /><Relationship Id="rId3" Type="http://schemas.openxmlformats.org/officeDocument/2006/relationships/image" Target="../media/image2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28.jpg" /><Relationship Id="rId2" Type="http://schemas.openxmlformats.org/officeDocument/2006/relationships/image" Target="../media/image29.jpg" /><Relationship Id="rId3" Type="http://schemas.openxmlformats.org/officeDocument/2006/relationships/image" Target="../media/image3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102</xdr:row>
      <xdr:rowOff>0</xdr:rowOff>
    </xdr:from>
    <xdr:to>
      <xdr:col>9</xdr:col>
      <xdr:colOff>1215390</xdr:colOff>
      <xdr:row>106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102</xdr:row>
      <xdr:rowOff>0</xdr:rowOff>
    </xdr:from>
    <xdr:to>
      <xdr:col>9</xdr:col>
      <xdr:colOff>1215390</xdr:colOff>
      <xdr:row>106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117</xdr:row>
      <xdr:rowOff>0</xdr:rowOff>
    </xdr:from>
    <xdr:to>
      <xdr:col>9</xdr:col>
      <xdr:colOff>1215390</xdr:colOff>
      <xdr:row>121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115</xdr:row>
      <xdr:rowOff>0</xdr:rowOff>
    </xdr:from>
    <xdr:to>
      <xdr:col>9</xdr:col>
      <xdr:colOff>1215390</xdr:colOff>
      <xdr:row>119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110</xdr:row>
      <xdr:rowOff>0</xdr:rowOff>
    </xdr:from>
    <xdr:to>
      <xdr:col>9</xdr:col>
      <xdr:colOff>1215390</xdr:colOff>
      <xdr:row>114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121</xdr:row>
      <xdr:rowOff>0</xdr:rowOff>
    </xdr:from>
    <xdr:to>
      <xdr:col>9</xdr:col>
      <xdr:colOff>1215390</xdr:colOff>
      <xdr:row>125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106</xdr:row>
      <xdr:rowOff>0</xdr:rowOff>
    </xdr:from>
    <xdr:to>
      <xdr:col>9</xdr:col>
      <xdr:colOff>1215390</xdr:colOff>
      <xdr:row>110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65042141" TargetMode="External" /><Relationship Id="rId2" Type="http://schemas.openxmlformats.org/officeDocument/2006/relationships/hyperlink" Target="https://podminky.urs.cz/item/CS_URS_2024_02/978036191" TargetMode="External" /><Relationship Id="rId3" Type="http://schemas.openxmlformats.org/officeDocument/2006/relationships/hyperlink" Target="https://podminky.urs.cz/item/CS_URS_2024_02/997013112" TargetMode="External" /><Relationship Id="rId4" Type="http://schemas.openxmlformats.org/officeDocument/2006/relationships/hyperlink" Target="https://podminky.urs.cz/item/CS_URS_2024_02/997013501" TargetMode="External" /><Relationship Id="rId5" Type="http://schemas.openxmlformats.org/officeDocument/2006/relationships/hyperlink" Target="https://podminky.urs.cz/item/CS_URS_2024_02/997013509" TargetMode="External" /><Relationship Id="rId6" Type="http://schemas.openxmlformats.org/officeDocument/2006/relationships/hyperlink" Target="https://podminky.urs.cz/item/CS_URS_2024_02/997013869" TargetMode="External" /><Relationship Id="rId7" Type="http://schemas.openxmlformats.org/officeDocument/2006/relationships/hyperlink" Target="https://podminky.urs.cz/item/CS_URS_2024_02/713190814" TargetMode="External" /><Relationship Id="rId8" Type="http://schemas.openxmlformats.org/officeDocument/2006/relationships/hyperlink" Target="https://podminky.urs.cz/item/CS_URS_2024_02/741421821" TargetMode="External" /><Relationship Id="rId9" Type="http://schemas.openxmlformats.org/officeDocument/2006/relationships/hyperlink" Target="https://podminky.urs.cz/item/CS_URS_2024_02/742420821" TargetMode="External" /><Relationship Id="rId10" Type="http://schemas.openxmlformats.org/officeDocument/2006/relationships/hyperlink" Target="https://podminky.urs.cz/item/CS_URS_2024_02/751721811" TargetMode="External" /><Relationship Id="rId11" Type="http://schemas.openxmlformats.org/officeDocument/2006/relationships/hyperlink" Target="https://podminky.urs.cz/item/CS_URS_2024_02/762341832" TargetMode="External" /><Relationship Id="rId12" Type="http://schemas.openxmlformats.org/officeDocument/2006/relationships/hyperlink" Target="https://podminky.urs.cz/item/CS_URS_2024_02/764001801" TargetMode="External" /><Relationship Id="rId13" Type="http://schemas.openxmlformats.org/officeDocument/2006/relationships/hyperlink" Target="https://podminky.urs.cz/item/CS_URS_2024_02/764001811" TargetMode="External" /><Relationship Id="rId14" Type="http://schemas.openxmlformats.org/officeDocument/2006/relationships/hyperlink" Target="https://podminky.urs.cz/item/CS_URS_2024_02/764002821" TargetMode="External" /><Relationship Id="rId15" Type="http://schemas.openxmlformats.org/officeDocument/2006/relationships/hyperlink" Target="https://podminky.urs.cz/item/CS_URS_2024_02/764002825" TargetMode="External" /><Relationship Id="rId16" Type="http://schemas.openxmlformats.org/officeDocument/2006/relationships/hyperlink" Target="https://podminky.urs.cz/item/CS_URS_2024_02/764002841" TargetMode="External" /><Relationship Id="rId17" Type="http://schemas.openxmlformats.org/officeDocument/2006/relationships/hyperlink" Target="https://podminky.urs.cz/item/CS_URS_2024_02/764004801" TargetMode="External" /><Relationship Id="rId18" Type="http://schemas.openxmlformats.org/officeDocument/2006/relationships/hyperlink" Target="https://podminky.urs.cz/item/CS_URS_2024_02/764004861" TargetMode="External" /><Relationship Id="rId19" Type="http://schemas.openxmlformats.org/officeDocument/2006/relationships/hyperlink" Target="https://podminky.urs.cz/item/CS_URS_2024_02/767161811" TargetMode="External" /><Relationship Id="rId20" Type="http://schemas.openxmlformats.org/officeDocument/2006/relationships/hyperlink" Target="https://podminky.urs.cz/item/CS_URS_2024_02/767832801" TargetMode="External" /><Relationship Id="rId21" Type="http://schemas.openxmlformats.org/officeDocument/2006/relationships/hyperlink" Target="https://podminky.urs.cz/item/CS_URS_2024_02/218220101" TargetMode="External" /><Relationship Id="rId22" Type="http://schemas.openxmlformats.org/officeDocument/2006/relationships/hyperlink" Target="https://podminky.urs.cz/item/CS_URS_2024_02/218220231" TargetMode="External" /><Relationship Id="rId2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78036191" TargetMode="External" /><Relationship Id="rId2" Type="http://schemas.openxmlformats.org/officeDocument/2006/relationships/hyperlink" Target="https://podminky.urs.cz/item/CS_URS_2024_02/997006014" TargetMode="External" /><Relationship Id="rId3" Type="http://schemas.openxmlformats.org/officeDocument/2006/relationships/hyperlink" Target="https://podminky.urs.cz/item/CS_URS_2024_02/997013501" TargetMode="External" /><Relationship Id="rId4" Type="http://schemas.openxmlformats.org/officeDocument/2006/relationships/hyperlink" Target="https://podminky.urs.cz/item/CS_URS_2024_02/997013509" TargetMode="External" /><Relationship Id="rId5" Type="http://schemas.openxmlformats.org/officeDocument/2006/relationships/hyperlink" Target="https://podminky.urs.cz/item/CS_URS_2024_02/997013821" TargetMode="External" /><Relationship Id="rId6" Type="http://schemas.openxmlformats.org/officeDocument/2006/relationships/hyperlink" Target="https://podminky.urs.cz/item/CS_URS_2024_02/997013871" TargetMode="External" /><Relationship Id="rId7" Type="http://schemas.openxmlformats.org/officeDocument/2006/relationships/hyperlink" Target="https://podminky.urs.cz/item/CS_URS_2024_02/741372833" TargetMode="External" /><Relationship Id="rId8" Type="http://schemas.openxmlformats.org/officeDocument/2006/relationships/hyperlink" Target="https://podminky.urs.cz/item/CS_URS_2024_02/741421821" TargetMode="External" /><Relationship Id="rId9" Type="http://schemas.openxmlformats.org/officeDocument/2006/relationships/hyperlink" Target="https://podminky.urs.cz/item/CS_URS_2024_02/762814811" TargetMode="External" /><Relationship Id="rId10" Type="http://schemas.openxmlformats.org/officeDocument/2006/relationships/hyperlink" Target="https://podminky.urs.cz/item/CS_URS_2024_02/764002841" TargetMode="External" /><Relationship Id="rId11" Type="http://schemas.openxmlformats.org/officeDocument/2006/relationships/hyperlink" Target="https://podminky.urs.cz/item/CS_URS_2024_02/764002881" TargetMode="External" /><Relationship Id="rId12" Type="http://schemas.openxmlformats.org/officeDocument/2006/relationships/hyperlink" Target="https://podminky.urs.cz/item/CS_URS_2024_02/764004801" TargetMode="External" /><Relationship Id="rId13" Type="http://schemas.openxmlformats.org/officeDocument/2006/relationships/hyperlink" Target="https://podminky.urs.cz/item/CS_URS_2024_02/764004861" TargetMode="External" /><Relationship Id="rId14" Type="http://schemas.openxmlformats.org/officeDocument/2006/relationships/hyperlink" Target="https://podminky.urs.cz/item/CS_URS_2024_02/765131851" TargetMode="External" /><Relationship Id="rId15" Type="http://schemas.openxmlformats.org/officeDocument/2006/relationships/hyperlink" Target="https://podminky.urs.cz/item/CS_URS_2024_02/767996701" TargetMode="External" /><Relationship Id="rId16" Type="http://schemas.openxmlformats.org/officeDocument/2006/relationships/hyperlink" Target="https://podminky.urs.cz/item/CS_URS_2024_02/218220231" TargetMode="External" /><Relationship Id="rId1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622142001" TargetMode="External" /><Relationship Id="rId2" Type="http://schemas.openxmlformats.org/officeDocument/2006/relationships/hyperlink" Target="https://podminky.urs.cz/item/CS_URS_2024_02/622321121" TargetMode="External" /><Relationship Id="rId3" Type="http://schemas.openxmlformats.org/officeDocument/2006/relationships/hyperlink" Target="https://podminky.urs.cz/item/CS_URS_2024_02/762332121" TargetMode="External" /><Relationship Id="rId4" Type="http://schemas.openxmlformats.org/officeDocument/2006/relationships/hyperlink" Target="https://podminky.urs.cz/item/CS_URS_2024_02/762395000" TargetMode="External" /><Relationship Id="rId5" Type="http://schemas.openxmlformats.org/officeDocument/2006/relationships/hyperlink" Target="https://podminky.urs.cz/item/CS_URS_2024_02/998762101" TargetMode="External" /><Relationship Id="rId6" Type="http://schemas.openxmlformats.org/officeDocument/2006/relationships/hyperlink" Target="https://podminky.urs.cz/item/CS_URS_2024_02/764011405" TargetMode="External" /><Relationship Id="rId7" Type="http://schemas.openxmlformats.org/officeDocument/2006/relationships/hyperlink" Target="https://podminky.urs.cz/item/CS_URS_2024_02/764211405" TargetMode="External" /><Relationship Id="rId8" Type="http://schemas.openxmlformats.org/officeDocument/2006/relationships/hyperlink" Target="https://podminky.urs.cz/item/CS_URS_2024_02/764214604" TargetMode="External" /><Relationship Id="rId9" Type="http://schemas.openxmlformats.org/officeDocument/2006/relationships/hyperlink" Target="https://podminky.urs.cz/item/CS_URS_2024_02/764311404" TargetMode="External" /><Relationship Id="rId10" Type="http://schemas.openxmlformats.org/officeDocument/2006/relationships/hyperlink" Target="https://podminky.urs.cz/item/CS_URS_2024_02/764511602" TargetMode="External" /><Relationship Id="rId11" Type="http://schemas.openxmlformats.org/officeDocument/2006/relationships/hyperlink" Target="https://podminky.urs.cz/item/CS_URS_2024_02/764518622" TargetMode="External" /><Relationship Id="rId12" Type="http://schemas.openxmlformats.org/officeDocument/2006/relationships/hyperlink" Target="https://podminky.urs.cz/item/CS_URS_2024_02/998764101" TargetMode="External" /><Relationship Id="rId1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622131121" TargetMode="External" /><Relationship Id="rId2" Type="http://schemas.openxmlformats.org/officeDocument/2006/relationships/hyperlink" Target="https://podminky.urs.cz/item/CS_URS_2024_02/622142001" TargetMode="External" /><Relationship Id="rId3" Type="http://schemas.openxmlformats.org/officeDocument/2006/relationships/hyperlink" Target="https://podminky.urs.cz/item/CS_URS_2024_02/622143003" TargetMode="External" /><Relationship Id="rId4" Type="http://schemas.openxmlformats.org/officeDocument/2006/relationships/hyperlink" Target="https://podminky.urs.cz/item/CS_URS_2024_02/622143004" TargetMode="External" /><Relationship Id="rId5" Type="http://schemas.openxmlformats.org/officeDocument/2006/relationships/hyperlink" Target="https://podminky.urs.cz/item/CS_URS_2024_02/622151001" TargetMode="External" /><Relationship Id="rId6" Type="http://schemas.openxmlformats.org/officeDocument/2006/relationships/hyperlink" Target="https://podminky.urs.cz/item/CS_URS_2024_02/622321121" TargetMode="External" /><Relationship Id="rId7" Type="http://schemas.openxmlformats.org/officeDocument/2006/relationships/hyperlink" Target="https://podminky.urs.cz/item/CS_URS_2024_02/622511012" TargetMode="External" /><Relationship Id="rId8" Type="http://schemas.openxmlformats.org/officeDocument/2006/relationships/hyperlink" Target="https://podminky.urs.cz/item/CS_URS_2024_02/953731311" TargetMode="External" /><Relationship Id="rId9" Type="http://schemas.openxmlformats.org/officeDocument/2006/relationships/hyperlink" Target="https://podminky.urs.cz/item/CS_URS_2024_02/974031134" TargetMode="External" /><Relationship Id="rId10" Type="http://schemas.openxmlformats.org/officeDocument/2006/relationships/hyperlink" Target="https://podminky.urs.cz/item/CS_URS_2024_02/998011002" TargetMode="External" /><Relationship Id="rId11" Type="http://schemas.openxmlformats.org/officeDocument/2006/relationships/hyperlink" Target="https://podminky.urs.cz/item/CS_URS_2024_02/712311101" TargetMode="External" /><Relationship Id="rId12" Type="http://schemas.openxmlformats.org/officeDocument/2006/relationships/hyperlink" Target="https://podminky.urs.cz/item/CS_URS_2024_02/712341559" TargetMode="External" /><Relationship Id="rId13" Type="http://schemas.openxmlformats.org/officeDocument/2006/relationships/hyperlink" Target="https://podminky.urs.cz/item/CS_URS_2024_02/712341559" TargetMode="External" /><Relationship Id="rId14" Type="http://schemas.openxmlformats.org/officeDocument/2006/relationships/hyperlink" Target="https://podminky.urs.cz/item/CS_URS_2024_02/712341559" TargetMode="External" /><Relationship Id="rId15" Type="http://schemas.openxmlformats.org/officeDocument/2006/relationships/hyperlink" Target="https://podminky.urs.cz/item/CS_URS_2024_02/998712102" TargetMode="External" /><Relationship Id="rId16" Type="http://schemas.openxmlformats.org/officeDocument/2006/relationships/hyperlink" Target="https://podminky.urs.cz/item/CS_URS_2024_02/713131241" TargetMode="External" /><Relationship Id="rId17" Type="http://schemas.openxmlformats.org/officeDocument/2006/relationships/hyperlink" Target="https://podminky.urs.cz/item/CS_URS_2024_02/713141136" TargetMode="External" /><Relationship Id="rId18" Type="http://schemas.openxmlformats.org/officeDocument/2006/relationships/hyperlink" Target="https://podminky.urs.cz/item/CS_URS_2024_02/713141136" TargetMode="External" /><Relationship Id="rId19" Type="http://schemas.openxmlformats.org/officeDocument/2006/relationships/hyperlink" Target="https://podminky.urs.cz/item/CS_URS_2024_02/713141336" TargetMode="External" /><Relationship Id="rId20" Type="http://schemas.openxmlformats.org/officeDocument/2006/relationships/hyperlink" Target="https://podminky.urs.cz/item/CS_URS_2024_02/713141336" TargetMode="External" /><Relationship Id="rId21" Type="http://schemas.openxmlformats.org/officeDocument/2006/relationships/hyperlink" Target="https://podminky.urs.cz/item/CS_URS_2024_02/998713102" TargetMode="External" /><Relationship Id="rId22" Type="http://schemas.openxmlformats.org/officeDocument/2006/relationships/hyperlink" Target="https://podminky.urs.cz/item/CS_URS_2024_02/741430005" TargetMode="External" /><Relationship Id="rId23" Type="http://schemas.openxmlformats.org/officeDocument/2006/relationships/hyperlink" Target="https://podminky.urs.cz/item/CS_URS_2024_02/742420001" TargetMode="External" /><Relationship Id="rId24" Type="http://schemas.openxmlformats.org/officeDocument/2006/relationships/hyperlink" Target="https://podminky.urs.cz/item/CS_URS_2024_02/742420021" TargetMode="External" /><Relationship Id="rId25" Type="http://schemas.openxmlformats.org/officeDocument/2006/relationships/hyperlink" Target="https://podminky.urs.cz/item/CS_URS_2024_02/751721111" TargetMode="External" /><Relationship Id="rId26" Type="http://schemas.openxmlformats.org/officeDocument/2006/relationships/hyperlink" Target="https://podminky.urs.cz/item/CS_URS_2024_02/763131411" TargetMode="External" /><Relationship Id="rId27" Type="http://schemas.openxmlformats.org/officeDocument/2006/relationships/hyperlink" Target="https://podminky.urs.cz/item/CS_URS_2024_02/998763301" TargetMode="External" /><Relationship Id="rId28" Type="http://schemas.openxmlformats.org/officeDocument/2006/relationships/hyperlink" Target="https://podminky.urs.cz/item/CS_URS_2024_02/764011402" TargetMode="External" /><Relationship Id="rId29" Type="http://schemas.openxmlformats.org/officeDocument/2006/relationships/hyperlink" Target="https://podminky.urs.cz/item/CS_URS_2024_02/764011402" TargetMode="External" /><Relationship Id="rId30" Type="http://schemas.openxmlformats.org/officeDocument/2006/relationships/hyperlink" Target="https://podminky.urs.cz/item/CS_URS_2024_02/764011405" TargetMode="External" /><Relationship Id="rId31" Type="http://schemas.openxmlformats.org/officeDocument/2006/relationships/hyperlink" Target="https://podminky.urs.cz/item/CS_URS_2024_02/764011620" TargetMode="External" /><Relationship Id="rId32" Type="http://schemas.openxmlformats.org/officeDocument/2006/relationships/hyperlink" Target="https://podminky.urs.cz/item/CS_URS_2024_02/764212406" TargetMode="External" /><Relationship Id="rId33" Type="http://schemas.openxmlformats.org/officeDocument/2006/relationships/hyperlink" Target="https://podminky.urs.cz/item/CS_URS_2024_02/764214607" TargetMode="External" /><Relationship Id="rId34" Type="http://schemas.openxmlformats.org/officeDocument/2006/relationships/hyperlink" Target="https://podminky.urs.cz/item/CS_URS_2024_02/764214607" TargetMode="External" /><Relationship Id="rId35" Type="http://schemas.openxmlformats.org/officeDocument/2006/relationships/hyperlink" Target="https://podminky.urs.cz/item/CS_URS_2024_02/764214607" TargetMode="External" /><Relationship Id="rId36" Type="http://schemas.openxmlformats.org/officeDocument/2006/relationships/hyperlink" Target="https://podminky.urs.cz/item/CS_URS_2024_02/764214607" TargetMode="External" /><Relationship Id="rId37" Type="http://schemas.openxmlformats.org/officeDocument/2006/relationships/hyperlink" Target="https://podminky.urs.cz/item/CS_URS_2024_02/764511404" TargetMode="External" /><Relationship Id="rId38" Type="http://schemas.openxmlformats.org/officeDocument/2006/relationships/hyperlink" Target="https://podminky.urs.cz/item/CS_URS_2024_02/764518622" TargetMode="External" /><Relationship Id="rId39" Type="http://schemas.openxmlformats.org/officeDocument/2006/relationships/hyperlink" Target="https://podminky.urs.cz/item/CS_URS_2024_02/998764102" TargetMode="External" /><Relationship Id="rId40" Type="http://schemas.openxmlformats.org/officeDocument/2006/relationships/hyperlink" Target="https://podminky.urs.cz/item/CS_URS_2024_02/766414211" TargetMode="External" /><Relationship Id="rId41" Type="http://schemas.openxmlformats.org/officeDocument/2006/relationships/hyperlink" Target="https://podminky.urs.cz/item/CS_URS_2024_02/998766101" TargetMode="External" /><Relationship Id="rId42" Type="http://schemas.openxmlformats.org/officeDocument/2006/relationships/hyperlink" Target="https://podminky.urs.cz/item/CS_URS_2023_01/784111001" TargetMode="External" /><Relationship Id="rId43" Type="http://schemas.openxmlformats.org/officeDocument/2006/relationships/hyperlink" Target="https://podminky.urs.cz/item/CS_URS_2024_02/784181101" TargetMode="External" /><Relationship Id="rId44" Type="http://schemas.openxmlformats.org/officeDocument/2006/relationships/hyperlink" Target="https://podminky.urs.cz/item/CS_URS_2024_01/784191003" TargetMode="External" /><Relationship Id="rId45" Type="http://schemas.openxmlformats.org/officeDocument/2006/relationships/hyperlink" Target="https://podminky.urs.cz/item/CS_URS_2024_01/784191007" TargetMode="External" /><Relationship Id="rId46" Type="http://schemas.openxmlformats.org/officeDocument/2006/relationships/hyperlink" Target="https://podminky.urs.cz/item/CS_URS_2022_02/784221101" TargetMode="External" /><Relationship Id="rId47" Type="http://schemas.openxmlformats.org/officeDocument/2006/relationships/hyperlink" Target="https://podminky.urs.cz/item/CS_URS_2024_02/210220101" TargetMode="External" /><Relationship Id="rId48" Type="http://schemas.openxmlformats.org/officeDocument/2006/relationships/hyperlink" Target="https://podminky.urs.cz/item/CS_URS_2024_02/090001000" TargetMode="External" /><Relationship Id="rId4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1434000" TargetMode="External" /><Relationship Id="rId2" Type="http://schemas.openxmlformats.org/officeDocument/2006/relationships/hyperlink" Target="https://podminky.urs.cz/item/CS_URS_2024_02/034703000" TargetMode="External" /><Relationship Id="rId3" Type="http://schemas.openxmlformats.org/officeDocument/2006/relationships/hyperlink" Target="https://podminky.urs.cz/item/CS_URS_2024_02/045303000" TargetMode="External" /><Relationship Id="rId4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26</v>
      </c>
      <c r="AK17" s="31" t="s">
        <v>27</v>
      </c>
      <c r="AN17" s="26" t="s">
        <v>1</v>
      </c>
      <c r="AR17" s="21"/>
      <c r="BE17" s="30"/>
      <c r="BS17" s="18" t="s">
        <v>31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32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26</v>
      </c>
      <c r="AK20" s="31" t="s">
        <v>27</v>
      </c>
      <c r="AN20" s="26" t="s">
        <v>1</v>
      </c>
      <c r="AR20" s="21"/>
      <c r="BE20" s="30"/>
      <c r="BS20" s="18" t="s">
        <v>31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33</v>
      </c>
      <c r="AR22" s="21"/>
      <c r="BE22" s="30"/>
    </row>
    <row r="23" s="1" customFormat="1" ht="408" customHeight="1">
      <c r="B23" s="21"/>
      <c r="E23" s="35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1"/>
      <c r="BE25" s="30"/>
    </row>
    <row r="26" s="2" customFormat="1" ht="25.92" customHeight="1">
      <c r="A26" s="38"/>
      <c r="B26" s="39"/>
      <c r="C26" s="38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0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0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39"/>
      <c r="BE28" s="30"/>
    </row>
    <row r="29" s="3" customFormat="1" ht="14.4" customHeight="1">
      <c r="A29" s="3"/>
      <c r="B29" s="44"/>
      <c r="C29" s="3"/>
      <c r="D29" s="31" t="s">
        <v>39</v>
      </c>
      <c r="E29" s="3"/>
      <c r="F29" s="31" t="s">
        <v>40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1" t="s">
        <v>41</v>
      </c>
      <c r="G30" s="3"/>
      <c r="H30" s="3"/>
      <c r="I30" s="3"/>
      <c r="J30" s="3"/>
      <c r="K30" s="3"/>
      <c r="L30" s="45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1" t="s">
        <v>42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1" t="s">
        <v>43</v>
      </c>
      <c r="G32" s="3"/>
      <c r="H32" s="3"/>
      <c r="I32" s="3"/>
      <c r="J32" s="3"/>
      <c r="K32" s="3"/>
      <c r="L32" s="45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1" t="s">
        <v>44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0"/>
    </row>
    <row r="35" s="2" customFormat="1" ht="25.92" customHeight="1">
      <c r="A35" s="38"/>
      <c r="B35" s="39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5"/>
      <c r="D49" s="56" t="s">
        <v>48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49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8"/>
      <c r="B60" s="39"/>
      <c r="C60" s="38"/>
      <c r="D60" s="58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50</v>
      </c>
      <c r="AI60" s="41"/>
      <c r="AJ60" s="41"/>
      <c r="AK60" s="41"/>
      <c r="AL60" s="41"/>
      <c r="AM60" s="58" t="s">
        <v>51</v>
      </c>
      <c r="AN60" s="41"/>
      <c r="AO60" s="41"/>
      <c r="AP60" s="38"/>
      <c r="AQ60" s="38"/>
      <c r="AR60" s="39"/>
      <c r="BE60" s="38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8"/>
      <c r="B64" s="39"/>
      <c r="C64" s="38"/>
      <c r="D64" s="56" t="s">
        <v>52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53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8"/>
      <c r="B75" s="39"/>
      <c r="C75" s="38"/>
      <c r="D75" s="58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50</v>
      </c>
      <c r="AI75" s="41"/>
      <c r="AJ75" s="41"/>
      <c r="AK75" s="41"/>
      <c r="AL75" s="41"/>
      <c r="AM75" s="58" t="s">
        <v>51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2" t="s">
        <v>54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136/2024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Louny střecha TSM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Louny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69" t="str">
        <f>IF(AN8= "","",AN8)</f>
        <v>6. 1. 2025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30</v>
      </c>
      <c r="AJ89" s="38"/>
      <c r="AK89" s="38"/>
      <c r="AL89" s="38"/>
      <c r="AM89" s="70" t="str">
        <f>IF(E17="","",E17)</f>
        <v xml:space="preserve"> </v>
      </c>
      <c r="AN89" s="4"/>
      <c r="AO89" s="4"/>
      <c r="AP89" s="4"/>
      <c r="AQ89" s="38"/>
      <c r="AR89" s="39"/>
      <c r="AS89" s="71" t="s">
        <v>55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1" t="s">
        <v>28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32</v>
      </c>
      <c r="AJ90" s="38"/>
      <c r="AK90" s="38"/>
      <c r="AL90" s="38"/>
      <c r="AM90" s="70" t="str">
        <f>IF(E20="","",E20)</f>
        <v xml:space="preserve"> 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56</v>
      </c>
      <c r="D92" s="80"/>
      <c r="E92" s="80"/>
      <c r="F92" s="80"/>
      <c r="G92" s="80"/>
      <c r="H92" s="81"/>
      <c r="I92" s="82" t="s">
        <v>57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58</v>
      </c>
      <c r="AH92" s="80"/>
      <c r="AI92" s="80"/>
      <c r="AJ92" s="80"/>
      <c r="AK92" s="80"/>
      <c r="AL92" s="80"/>
      <c r="AM92" s="80"/>
      <c r="AN92" s="82" t="s">
        <v>59</v>
      </c>
      <c r="AO92" s="80"/>
      <c r="AP92" s="84"/>
      <c r="AQ92" s="85" t="s">
        <v>60</v>
      </c>
      <c r="AR92" s="39"/>
      <c r="AS92" s="86" t="s">
        <v>61</v>
      </c>
      <c r="AT92" s="87" t="s">
        <v>62</v>
      </c>
      <c r="AU92" s="87" t="s">
        <v>63</v>
      </c>
      <c r="AV92" s="87" t="s">
        <v>64</v>
      </c>
      <c r="AW92" s="87" t="s">
        <v>65</v>
      </c>
      <c r="AX92" s="87" t="s">
        <v>66</v>
      </c>
      <c r="AY92" s="87" t="s">
        <v>67</v>
      </c>
      <c r="AZ92" s="87" t="s">
        <v>68</v>
      </c>
      <c r="BA92" s="87" t="s">
        <v>69</v>
      </c>
      <c r="BB92" s="87" t="s">
        <v>70</v>
      </c>
      <c r="BC92" s="87" t="s">
        <v>71</v>
      </c>
      <c r="BD92" s="88" t="s">
        <v>72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73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ROUND(SUM(AG95:AG101),2)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ROUND(SUM(AS95:AS101),2)</f>
        <v>0</v>
      </c>
      <c r="AT94" s="99">
        <f>ROUND(SUM(AV94:AW94),2)</f>
        <v>0</v>
      </c>
      <c r="AU94" s="100">
        <f>ROUND(SUM(AU95:AU101),5)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ROUND(SUM(AZ95:AZ101),2)</f>
        <v>0</v>
      </c>
      <c r="BA94" s="99">
        <f>ROUND(SUM(BA95:BA101),2)</f>
        <v>0</v>
      </c>
      <c r="BB94" s="99">
        <f>ROUND(SUM(BB95:BB101),2)</f>
        <v>0</v>
      </c>
      <c r="BC94" s="99">
        <f>ROUND(SUM(BC95:BC101),2)</f>
        <v>0</v>
      </c>
      <c r="BD94" s="101">
        <f>ROUND(SUM(BD95:BD101),2)</f>
        <v>0</v>
      </c>
      <c r="BE94" s="6"/>
      <c r="BS94" s="102" t="s">
        <v>74</v>
      </c>
      <c r="BT94" s="102" t="s">
        <v>75</v>
      </c>
      <c r="BU94" s="103" t="s">
        <v>76</v>
      </c>
      <c r="BV94" s="102" t="s">
        <v>77</v>
      </c>
      <c r="BW94" s="102" t="s">
        <v>4</v>
      </c>
      <c r="BX94" s="102" t="s">
        <v>78</v>
      </c>
      <c r="CL94" s="102" t="s">
        <v>1</v>
      </c>
    </row>
    <row r="95" s="7" customFormat="1" ht="16.5" customHeight="1">
      <c r="A95" s="104" t="s">
        <v>79</v>
      </c>
      <c r="B95" s="105"/>
      <c r="C95" s="106"/>
      <c r="D95" s="107" t="s">
        <v>80</v>
      </c>
      <c r="E95" s="107"/>
      <c r="F95" s="107"/>
      <c r="G95" s="107"/>
      <c r="H95" s="107"/>
      <c r="I95" s="108"/>
      <c r="J95" s="107" t="s">
        <v>81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'HD - Hromosvod, dílny a s...'!J30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82</v>
      </c>
      <c r="AR95" s="105"/>
      <c r="AS95" s="111">
        <v>0</v>
      </c>
      <c r="AT95" s="112">
        <f>ROUND(SUM(AV95:AW95),2)</f>
        <v>0</v>
      </c>
      <c r="AU95" s="113">
        <f>'HD - Hromosvod, dílny a s...'!P116</f>
        <v>0</v>
      </c>
      <c r="AV95" s="112">
        <f>'HD - Hromosvod, dílny a s...'!J33</f>
        <v>0</v>
      </c>
      <c r="AW95" s="112">
        <f>'HD - Hromosvod, dílny a s...'!J34</f>
        <v>0</v>
      </c>
      <c r="AX95" s="112">
        <f>'HD - Hromosvod, dílny a s...'!J35</f>
        <v>0</v>
      </c>
      <c r="AY95" s="112">
        <f>'HD - Hromosvod, dílny a s...'!J36</f>
        <v>0</v>
      </c>
      <c r="AZ95" s="112">
        <f>'HD - Hromosvod, dílny a s...'!F33</f>
        <v>0</v>
      </c>
      <c r="BA95" s="112">
        <f>'HD - Hromosvod, dílny a s...'!F34</f>
        <v>0</v>
      </c>
      <c r="BB95" s="112">
        <f>'HD - Hromosvod, dílny a s...'!F35</f>
        <v>0</v>
      </c>
      <c r="BC95" s="112">
        <f>'HD - Hromosvod, dílny a s...'!F36</f>
        <v>0</v>
      </c>
      <c r="BD95" s="114">
        <f>'HD - Hromosvod, dílny a s...'!F37</f>
        <v>0</v>
      </c>
      <c r="BE95" s="7"/>
      <c r="BT95" s="115" t="s">
        <v>83</v>
      </c>
      <c r="BV95" s="115" t="s">
        <v>77</v>
      </c>
      <c r="BW95" s="115" t="s">
        <v>84</v>
      </c>
      <c r="BX95" s="115" t="s">
        <v>4</v>
      </c>
      <c r="CL95" s="115" t="s">
        <v>1</v>
      </c>
      <c r="CM95" s="115" t="s">
        <v>85</v>
      </c>
    </row>
    <row r="96" s="7" customFormat="1" ht="16.5" customHeight="1">
      <c r="A96" s="104" t="s">
        <v>79</v>
      </c>
      <c r="B96" s="105"/>
      <c r="C96" s="106"/>
      <c r="D96" s="107" t="s">
        <v>86</v>
      </c>
      <c r="E96" s="107"/>
      <c r="F96" s="107"/>
      <c r="G96" s="107"/>
      <c r="H96" s="107"/>
      <c r="I96" s="108"/>
      <c r="J96" s="107" t="s">
        <v>87</v>
      </c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9">
        <f>'HAB - Hromosvod administr...'!J30</f>
        <v>0</v>
      </c>
      <c r="AH96" s="108"/>
      <c r="AI96" s="108"/>
      <c r="AJ96" s="108"/>
      <c r="AK96" s="108"/>
      <c r="AL96" s="108"/>
      <c r="AM96" s="108"/>
      <c r="AN96" s="109">
        <f>SUM(AG96,AT96)</f>
        <v>0</v>
      </c>
      <c r="AO96" s="108"/>
      <c r="AP96" s="108"/>
      <c r="AQ96" s="110" t="s">
        <v>82</v>
      </c>
      <c r="AR96" s="105"/>
      <c r="AS96" s="111">
        <v>0</v>
      </c>
      <c r="AT96" s="112">
        <f>ROUND(SUM(AV96:AW96),2)</f>
        <v>0</v>
      </c>
      <c r="AU96" s="113">
        <f>'HAB - Hromosvod administr...'!P116</f>
        <v>0</v>
      </c>
      <c r="AV96" s="112">
        <f>'HAB - Hromosvod administr...'!J33</f>
        <v>0</v>
      </c>
      <c r="AW96" s="112">
        <f>'HAB - Hromosvod administr...'!J34</f>
        <v>0</v>
      </c>
      <c r="AX96" s="112">
        <f>'HAB - Hromosvod administr...'!J35</f>
        <v>0</v>
      </c>
      <c r="AY96" s="112">
        <f>'HAB - Hromosvod administr...'!J36</f>
        <v>0</v>
      </c>
      <c r="AZ96" s="112">
        <f>'HAB - Hromosvod administr...'!F33</f>
        <v>0</v>
      </c>
      <c r="BA96" s="112">
        <f>'HAB - Hromosvod administr...'!F34</f>
        <v>0</v>
      </c>
      <c r="BB96" s="112">
        <f>'HAB - Hromosvod administr...'!F35</f>
        <v>0</v>
      </c>
      <c r="BC96" s="112">
        <f>'HAB - Hromosvod administr...'!F36</f>
        <v>0</v>
      </c>
      <c r="BD96" s="114">
        <f>'HAB - Hromosvod administr...'!F37</f>
        <v>0</v>
      </c>
      <c r="BE96" s="7"/>
      <c r="BT96" s="115" t="s">
        <v>83</v>
      </c>
      <c r="BV96" s="115" t="s">
        <v>77</v>
      </c>
      <c r="BW96" s="115" t="s">
        <v>88</v>
      </c>
      <c r="BX96" s="115" t="s">
        <v>4</v>
      </c>
      <c r="CL96" s="115" t="s">
        <v>1</v>
      </c>
      <c r="CM96" s="115" t="s">
        <v>85</v>
      </c>
    </row>
    <row r="97" s="7" customFormat="1" ht="16.5" customHeight="1">
      <c r="A97" s="104" t="s">
        <v>79</v>
      </c>
      <c r="B97" s="105"/>
      <c r="C97" s="106"/>
      <c r="D97" s="107" t="s">
        <v>89</v>
      </c>
      <c r="E97" s="107"/>
      <c r="F97" s="107"/>
      <c r="G97" s="107"/>
      <c r="H97" s="107"/>
      <c r="I97" s="108"/>
      <c r="J97" s="107" t="s">
        <v>90</v>
      </c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9">
        <f>'SO1 - Objekt č.1 – admini...'!J30</f>
        <v>0</v>
      </c>
      <c r="AH97" s="108"/>
      <c r="AI97" s="108"/>
      <c r="AJ97" s="108"/>
      <c r="AK97" s="108"/>
      <c r="AL97" s="108"/>
      <c r="AM97" s="108"/>
      <c r="AN97" s="109">
        <f>SUM(AG97,AT97)</f>
        <v>0</v>
      </c>
      <c r="AO97" s="108"/>
      <c r="AP97" s="108"/>
      <c r="AQ97" s="110" t="s">
        <v>82</v>
      </c>
      <c r="AR97" s="105"/>
      <c r="AS97" s="111">
        <v>0</v>
      </c>
      <c r="AT97" s="112">
        <f>ROUND(SUM(AV97:AW97),2)</f>
        <v>0</v>
      </c>
      <c r="AU97" s="113">
        <f>'SO1 - Objekt č.1 – admini...'!P131</f>
        <v>0</v>
      </c>
      <c r="AV97" s="112">
        <f>'SO1 - Objekt č.1 – admini...'!J33</f>
        <v>0</v>
      </c>
      <c r="AW97" s="112">
        <f>'SO1 - Objekt č.1 – admini...'!J34</f>
        <v>0</v>
      </c>
      <c r="AX97" s="112">
        <f>'SO1 - Objekt č.1 – admini...'!J35</f>
        <v>0</v>
      </c>
      <c r="AY97" s="112">
        <f>'SO1 - Objekt č.1 – admini...'!J36</f>
        <v>0</v>
      </c>
      <c r="AZ97" s="112">
        <f>'SO1 - Objekt č.1 – admini...'!F33</f>
        <v>0</v>
      </c>
      <c r="BA97" s="112">
        <f>'SO1 - Objekt č.1 – admini...'!F34</f>
        <v>0</v>
      </c>
      <c r="BB97" s="112">
        <f>'SO1 - Objekt č.1 – admini...'!F35</f>
        <v>0</v>
      </c>
      <c r="BC97" s="112">
        <f>'SO1 - Objekt č.1 – admini...'!F36</f>
        <v>0</v>
      </c>
      <c r="BD97" s="114">
        <f>'SO1 - Objekt č.1 – admini...'!F37</f>
        <v>0</v>
      </c>
      <c r="BE97" s="7"/>
      <c r="BT97" s="115" t="s">
        <v>83</v>
      </c>
      <c r="BV97" s="115" t="s">
        <v>77</v>
      </c>
      <c r="BW97" s="115" t="s">
        <v>91</v>
      </c>
      <c r="BX97" s="115" t="s">
        <v>4</v>
      </c>
      <c r="CL97" s="115" t="s">
        <v>1</v>
      </c>
      <c r="CM97" s="115" t="s">
        <v>85</v>
      </c>
    </row>
    <row r="98" s="7" customFormat="1" ht="16.5" customHeight="1">
      <c r="A98" s="104" t="s">
        <v>79</v>
      </c>
      <c r="B98" s="105"/>
      <c r="C98" s="106"/>
      <c r="D98" s="107" t="s">
        <v>92</v>
      </c>
      <c r="E98" s="107"/>
      <c r="F98" s="107"/>
      <c r="G98" s="107"/>
      <c r="H98" s="107"/>
      <c r="I98" s="108"/>
      <c r="J98" s="107" t="s">
        <v>93</v>
      </c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9">
        <f>'SO2 - Objekt č.2 – sklado...'!J30</f>
        <v>0</v>
      </c>
      <c r="AH98" s="108"/>
      <c r="AI98" s="108"/>
      <c r="AJ98" s="108"/>
      <c r="AK98" s="108"/>
      <c r="AL98" s="108"/>
      <c r="AM98" s="108"/>
      <c r="AN98" s="109">
        <f>SUM(AG98,AT98)</f>
        <v>0</v>
      </c>
      <c r="AO98" s="108"/>
      <c r="AP98" s="108"/>
      <c r="AQ98" s="110" t="s">
        <v>82</v>
      </c>
      <c r="AR98" s="105"/>
      <c r="AS98" s="111">
        <v>0</v>
      </c>
      <c r="AT98" s="112">
        <f>ROUND(SUM(AV98:AW98),2)</f>
        <v>0</v>
      </c>
      <c r="AU98" s="113">
        <f>'SO2 - Objekt č.2 – sklado...'!P129</f>
        <v>0</v>
      </c>
      <c r="AV98" s="112">
        <f>'SO2 - Objekt č.2 – sklado...'!J33</f>
        <v>0</v>
      </c>
      <c r="AW98" s="112">
        <f>'SO2 - Objekt č.2 – sklado...'!J34</f>
        <v>0</v>
      </c>
      <c r="AX98" s="112">
        <f>'SO2 - Objekt č.2 – sklado...'!J35</f>
        <v>0</v>
      </c>
      <c r="AY98" s="112">
        <f>'SO2 - Objekt č.2 – sklado...'!J36</f>
        <v>0</v>
      </c>
      <c r="AZ98" s="112">
        <f>'SO2 - Objekt č.2 – sklado...'!F33</f>
        <v>0</v>
      </c>
      <c r="BA98" s="112">
        <f>'SO2 - Objekt č.2 – sklado...'!F34</f>
        <v>0</v>
      </c>
      <c r="BB98" s="112">
        <f>'SO2 - Objekt č.2 – sklado...'!F35</f>
        <v>0</v>
      </c>
      <c r="BC98" s="112">
        <f>'SO2 - Objekt č.2 – sklado...'!F36</f>
        <v>0</v>
      </c>
      <c r="BD98" s="114">
        <f>'SO2 - Objekt č.2 – sklado...'!F37</f>
        <v>0</v>
      </c>
      <c r="BE98" s="7"/>
      <c r="BT98" s="115" t="s">
        <v>83</v>
      </c>
      <c r="BV98" s="115" t="s">
        <v>77</v>
      </c>
      <c r="BW98" s="115" t="s">
        <v>94</v>
      </c>
      <c r="BX98" s="115" t="s">
        <v>4</v>
      </c>
      <c r="CL98" s="115" t="s">
        <v>1</v>
      </c>
      <c r="CM98" s="115" t="s">
        <v>85</v>
      </c>
    </row>
    <row r="99" s="7" customFormat="1" ht="16.5" customHeight="1">
      <c r="A99" s="104" t="s">
        <v>79</v>
      </c>
      <c r="B99" s="105"/>
      <c r="C99" s="106"/>
      <c r="D99" s="107" t="s">
        <v>95</v>
      </c>
      <c r="E99" s="107"/>
      <c r="F99" s="107"/>
      <c r="G99" s="107"/>
      <c r="H99" s="107"/>
      <c r="I99" s="108"/>
      <c r="J99" s="107" t="s">
        <v>96</v>
      </c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9">
        <f>'SO2n - Objekč č. 2 - nové...'!J30</f>
        <v>0</v>
      </c>
      <c r="AH99" s="108"/>
      <c r="AI99" s="108"/>
      <c r="AJ99" s="108"/>
      <c r="AK99" s="108"/>
      <c r="AL99" s="108"/>
      <c r="AM99" s="108"/>
      <c r="AN99" s="109">
        <f>SUM(AG99,AT99)</f>
        <v>0</v>
      </c>
      <c r="AO99" s="108"/>
      <c r="AP99" s="108"/>
      <c r="AQ99" s="110" t="s">
        <v>82</v>
      </c>
      <c r="AR99" s="105"/>
      <c r="AS99" s="111">
        <v>0</v>
      </c>
      <c r="AT99" s="112">
        <f>ROUND(SUM(AV99:AW99),2)</f>
        <v>0</v>
      </c>
      <c r="AU99" s="113">
        <f>'SO2n - Objekč č. 2 - nové...'!P124</f>
        <v>0</v>
      </c>
      <c r="AV99" s="112">
        <f>'SO2n - Objekč č. 2 - nové...'!J33</f>
        <v>0</v>
      </c>
      <c r="AW99" s="112">
        <f>'SO2n - Objekč č. 2 - nové...'!J34</f>
        <v>0</v>
      </c>
      <c r="AX99" s="112">
        <f>'SO2n - Objekč č. 2 - nové...'!J35</f>
        <v>0</v>
      </c>
      <c r="AY99" s="112">
        <f>'SO2n - Objekč č. 2 - nové...'!J36</f>
        <v>0</v>
      </c>
      <c r="AZ99" s="112">
        <f>'SO2n - Objekč č. 2 - nové...'!F33</f>
        <v>0</v>
      </c>
      <c r="BA99" s="112">
        <f>'SO2n - Objekč č. 2 - nové...'!F34</f>
        <v>0</v>
      </c>
      <c r="BB99" s="112">
        <f>'SO2n - Objekč č. 2 - nové...'!F35</f>
        <v>0</v>
      </c>
      <c r="BC99" s="112">
        <f>'SO2n - Objekč č. 2 - nové...'!F36</f>
        <v>0</v>
      </c>
      <c r="BD99" s="114">
        <f>'SO2n - Objekč č. 2 - nové...'!F37</f>
        <v>0</v>
      </c>
      <c r="BE99" s="7"/>
      <c r="BT99" s="115" t="s">
        <v>83</v>
      </c>
      <c r="BV99" s="115" t="s">
        <v>77</v>
      </c>
      <c r="BW99" s="115" t="s">
        <v>97</v>
      </c>
      <c r="BX99" s="115" t="s">
        <v>4</v>
      </c>
      <c r="CL99" s="115" t="s">
        <v>1</v>
      </c>
      <c r="CM99" s="115" t="s">
        <v>85</v>
      </c>
    </row>
    <row r="100" s="7" customFormat="1" ht="16.5" customHeight="1">
      <c r="A100" s="104" t="s">
        <v>79</v>
      </c>
      <c r="B100" s="105"/>
      <c r="C100" s="106"/>
      <c r="D100" s="107" t="s">
        <v>98</v>
      </c>
      <c r="E100" s="107"/>
      <c r="F100" s="107"/>
      <c r="G100" s="107"/>
      <c r="H100" s="107"/>
      <c r="I100" s="108"/>
      <c r="J100" s="107" t="s">
        <v>99</v>
      </c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9">
        <f>'SO1n - Objekt č. 1 - nové...'!J30</f>
        <v>0</v>
      </c>
      <c r="AH100" s="108"/>
      <c r="AI100" s="108"/>
      <c r="AJ100" s="108"/>
      <c r="AK100" s="108"/>
      <c r="AL100" s="108"/>
      <c r="AM100" s="108"/>
      <c r="AN100" s="109">
        <f>SUM(AG100,AT100)</f>
        <v>0</v>
      </c>
      <c r="AO100" s="108"/>
      <c r="AP100" s="108"/>
      <c r="AQ100" s="110" t="s">
        <v>82</v>
      </c>
      <c r="AR100" s="105"/>
      <c r="AS100" s="111">
        <v>0</v>
      </c>
      <c r="AT100" s="112">
        <f>ROUND(SUM(AV100:AW100),2)</f>
        <v>0</v>
      </c>
      <c r="AU100" s="113">
        <f>'SO1n - Objekt č. 1 - nové...'!P135</f>
        <v>0</v>
      </c>
      <c r="AV100" s="112">
        <f>'SO1n - Objekt č. 1 - nové...'!J33</f>
        <v>0</v>
      </c>
      <c r="AW100" s="112">
        <f>'SO1n - Objekt č. 1 - nové...'!J34</f>
        <v>0</v>
      </c>
      <c r="AX100" s="112">
        <f>'SO1n - Objekt č. 1 - nové...'!J35</f>
        <v>0</v>
      </c>
      <c r="AY100" s="112">
        <f>'SO1n - Objekt č. 1 - nové...'!J36</f>
        <v>0</v>
      </c>
      <c r="AZ100" s="112">
        <f>'SO1n - Objekt č. 1 - nové...'!F33</f>
        <v>0</v>
      </c>
      <c r="BA100" s="112">
        <f>'SO1n - Objekt č. 1 - nové...'!F34</f>
        <v>0</v>
      </c>
      <c r="BB100" s="112">
        <f>'SO1n - Objekt č. 1 - nové...'!F35</f>
        <v>0</v>
      </c>
      <c r="BC100" s="112">
        <f>'SO1n - Objekt č. 1 - nové...'!F36</f>
        <v>0</v>
      </c>
      <c r="BD100" s="114">
        <f>'SO1n - Objekt č. 1 - nové...'!F37</f>
        <v>0</v>
      </c>
      <c r="BE100" s="7"/>
      <c r="BT100" s="115" t="s">
        <v>83</v>
      </c>
      <c r="BV100" s="115" t="s">
        <v>77</v>
      </c>
      <c r="BW100" s="115" t="s">
        <v>100</v>
      </c>
      <c r="BX100" s="115" t="s">
        <v>4</v>
      </c>
      <c r="CL100" s="115" t="s">
        <v>1</v>
      </c>
      <c r="CM100" s="115" t="s">
        <v>85</v>
      </c>
    </row>
    <row r="101" s="7" customFormat="1" ht="16.5" customHeight="1">
      <c r="A101" s="104" t="s">
        <v>79</v>
      </c>
      <c r="B101" s="105"/>
      <c r="C101" s="106"/>
      <c r="D101" s="107" t="s">
        <v>101</v>
      </c>
      <c r="E101" s="107"/>
      <c r="F101" s="107"/>
      <c r="G101" s="107"/>
      <c r="H101" s="107"/>
      <c r="I101" s="108"/>
      <c r="J101" s="107" t="s">
        <v>102</v>
      </c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9">
        <f>'HM - Hygienické měření'!J30</f>
        <v>0</v>
      </c>
      <c r="AH101" s="108"/>
      <c r="AI101" s="108"/>
      <c r="AJ101" s="108"/>
      <c r="AK101" s="108"/>
      <c r="AL101" s="108"/>
      <c r="AM101" s="108"/>
      <c r="AN101" s="109">
        <f>SUM(AG101,AT101)</f>
        <v>0</v>
      </c>
      <c r="AO101" s="108"/>
      <c r="AP101" s="108"/>
      <c r="AQ101" s="110" t="s">
        <v>82</v>
      </c>
      <c r="AR101" s="105"/>
      <c r="AS101" s="116">
        <v>0</v>
      </c>
      <c r="AT101" s="117">
        <f>ROUND(SUM(AV101:AW101),2)</f>
        <v>0</v>
      </c>
      <c r="AU101" s="118">
        <f>'HM - Hygienické měření'!P120</f>
        <v>0</v>
      </c>
      <c r="AV101" s="117">
        <f>'HM - Hygienické měření'!J33</f>
        <v>0</v>
      </c>
      <c r="AW101" s="117">
        <f>'HM - Hygienické měření'!J34</f>
        <v>0</v>
      </c>
      <c r="AX101" s="117">
        <f>'HM - Hygienické měření'!J35</f>
        <v>0</v>
      </c>
      <c r="AY101" s="117">
        <f>'HM - Hygienické měření'!J36</f>
        <v>0</v>
      </c>
      <c r="AZ101" s="117">
        <f>'HM - Hygienické měření'!F33</f>
        <v>0</v>
      </c>
      <c r="BA101" s="117">
        <f>'HM - Hygienické měření'!F34</f>
        <v>0</v>
      </c>
      <c r="BB101" s="117">
        <f>'HM - Hygienické měření'!F35</f>
        <v>0</v>
      </c>
      <c r="BC101" s="117">
        <f>'HM - Hygienické měření'!F36</f>
        <v>0</v>
      </c>
      <c r="BD101" s="119">
        <f>'HM - Hygienické měření'!F37</f>
        <v>0</v>
      </c>
      <c r="BE101" s="7"/>
      <c r="BT101" s="115" t="s">
        <v>83</v>
      </c>
      <c r="BV101" s="115" t="s">
        <v>77</v>
      </c>
      <c r="BW101" s="115" t="s">
        <v>103</v>
      </c>
      <c r="BX101" s="115" t="s">
        <v>4</v>
      </c>
      <c r="CL101" s="115" t="s">
        <v>1</v>
      </c>
      <c r="CM101" s="115" t="s">
        <v>85</v>
      </c>
    </row>
    <row r="102" s="2" customFormat="1" ht="30" customHeight="1">
      <c r="A102" s="38"/>
      <c r="B102" s="39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9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  <row r="103" s="2" customFormat="1" ht="6.96" customHeight="1">
      <c r="A103" s="38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61"/>
      <c r="AJ103" s="61"/>
      <c r="AK103" s="61"/>
      <c r="AL103" s="61"/>
      <c r="AM103" s="61"/>
      <c r="AN103" s="61"/>
      <c r="AO103" s="61"/>
      <c r="AP103" s="61"/>
      <c r="AQ103" s="61"/>
      <c r="AR103" s="39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</sheetData>
  <mergeCells count="66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HD - Hromosvod, dílny a s...'!C2" display="/"/>
    <hyperlink ref="A96" location="'HAB - Hromosvod administr...'!C2" display="/"/>
    <hyperlink ref="A97" location="'SO1 - Objekt č.1 – admini...'!C2" display="/"/>
    <hyperlink ref="A98" location="'SO2 - Objekt č.2 – sklado...'!C2" display="/"/>
    <hyperlink ref="A99" location="'SO2n - Objekč č. 2 - nové...'!C2" display="/"/>
    <hyperlink ref="A100" location="'SO1n - Objekt č. 1 - nové...'!C2" display="/"/>
    <hyperlink ref="A101" location="'HM - Hygienické měř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104</v>
      </c>
      <c r="L4" s="21"/>
      <c r="M4" s="120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1" t="str">
        <f>'Rekapitulace stavby'!K6</f>
        <v>Louny střecha TSM</v>
      </c>
      <c r="F7" s="31"/>
      <c r="G7" s="31"/>
      <c r="H7" s="31"/>
      <c r="L7" s="21"/>
    </row>
    <row r="8" s="2" customFormat="1" ht="12" customHeight="1">
      <c r="A8" s="38"/>
      <c r="B8" s="39"/>
      <c r="C8" s="38"/>
      <c r="D8" s="31" t="s">
        <v>105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106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18</v>
      </c>
      <c r="E11" s="38"/>
      <c r="F11" s="26" t="s">
        <v>1</v>
      </c>
      <c r="G11" s="38"/>
      <c r="H11" s="38"/>
      <c r="I11" s="31" t="s">
        <v>19</v>
      </c>
      <c r="J11" s="26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20</v>
      </c>
      <c r="E12" s="38"/>
      <c r="F12" s="26" t="s">
        <v>26</v>
      </c>
      <c r="G12" s="38"/>
      <c r="H12" s="38"/>
      <c r="I12" s="31" t="s">
        <v>22</v>
      </c>
      <c r="J12" s="69" t="str">
        <f>'Rekapitulace stavby'!AN8</f>
        <v>6. 1. 2025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24</v>
      </c>
      <c r="E14" s="38"/>
      <c r="F14" s="38"/>
      <c r="G14" s="38"/>
      <c r="H14" s="38"/>
      <c r="I14" s="31" t="s">
        <v>25</v>
      </c>
      <c r="J14" s="26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tr">
        <f>IF('Rekapitulace stavby'!E11="","",'Rekapitulace stavby'!E11)</f>
        <v xml:space="preserve"> </v>
      </c>
      <c r="F15" s="38"/>
      <c r="G15" s="38"/>
      <c r="H15" s="38"/>
      <c r="I15" s="31" t="s">
        <v>27</v>
      </c>
      <c r="J15" s="26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28</v>
      </c>
      <c r="E17" s="38"/>
      <c r="F17" s="38"/>
      <c r="G17" s="38"/>
      <c r="H17" s="38"/>
      <c r="I17" s="31" t="s">
        <v>25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30</v>
      </c>
      <c r="E20" s="38"/>
      <c r="F20" s="38"/>
      <c r="G20" s="38"/>
      <c r="H20" s="38"/>
      <c r="I20" s="31" t="s">
        <v>25</v>
      </c>
      <c r="J20" s="26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tr">
        <f>IF('Rekapitulace stavby'!E17="","",'Rekapitulace stavby'!E17)</f>
        <v xml:space="preserve"> </v>
      </c>
      <c r="F21" s="38"/>
      <c r="G21" s="38"/>
      <c r="H21" s="38"/>
      <c r="I21" s="31" t="s">
        <v>27</v>
      </c>
      <c r="J21" s="26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32</v>
      </c>
      <c r="E23" s="38"/>
      <c r="F23" s="38"/>
      <c r="G23" s="38"/>
      <c r="H23" s="38"/>
      <c r="I23" s="31" t="s">
        <v>25</v>
      </c>
      <c r="J23" s="26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tr">
        <f>IF('Rekapitulace stavby'!E20="","",'Rekapitulace stavby'!E20)</f>
        <v xml:space="preserve"> </v>
      </c>
      <c r="F24" s="38"/>
      <c r="G24" s="38"/>
      <c r="H24" s="38"/>
      <c r="I24" s="31" t="s">
        <v>27</v>
      </c>
      <c r="J24" s="26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33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ROUND(J116,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1" t="s">
        <v>40</v>
      </c>
      <c r="F33" s="127">
        <f>ROUND((SUM(BE116:BE134)),  2)</f>
        <v>0</v>
      </c>
      <c r="G33" s="38"/>
      <c r="H33" s="38"/>
      <c r="I33" s="128">
        <v>0.20999999999999999</v>
      </c>
      <c r="J33" s="127">
        <f>ROUND(((SUM(BE116:BE134))*I33),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41</v>
      </c>
      <c r="F34" s="127">
        <f>ROUND((SUM(BF116:BF134)),  2)</f>
        <v>0</v>
      </c>
      <c r="G34" s="38"/>
      <c r="H34" s="38"/>
      <c r="I34" s="128">
        <v>0.12</v>
      </c>
      <c r="J34" s="127">
        <f>ROUND(((SUM(BF116:BF134))*I34),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42</v>
      </c>
      <c r="F35" s="127">
        <f>ROUND((SUM(BG116:BG134)),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43</v>
      </c>
      <c r="F36" s="127">
        <f>ROUND((SUM(BH116:BH134)),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44</v>
      </c>
      <c r="F37" s="127">
        <f>ROUND((SUM(BI116:BI134)),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107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Louny střecha TSM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1" t="s">
        <v>105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HD - Hromosvod, dílny a sklady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20</v>
      </c>
      <c r="D89" s="38"/>
      <c r="E89" s="38"/>
      <c r="F89" s="26" t="str">
        <f>F12</f>
        <v xml:space="preserve"> </v>
      </c>
      <c r="G89" s="38"/>
      <c r="H89" s="38"/>
      <c r="I89" s="31" t="s">
        <v>22</v>
      </c>
      <c r="J89" s="69" t="str">
        <f>IF(J12="","",J12)</f>
        <v>6. 1. 2025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31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31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108</v>
      </c>
      <c r="D94" s="129"/>
      <c r="E94" s="129"/>
      <c r="F94" s="129"/>
      <c r="G94" s="129"/>
      <c r="H94" s="129"/>
      <c r="I94" s="129"/>
      <c r="J94" s="138" t="s">
        <v>109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110</v>
      </c>
      <c r="D96" s="38"/>
      <c r="E96" s="38"/>
      <c r="F96" s="38"/>
      <c r="G96" s="38"/>
      <c r="H96" s="38"/>
      <c r="I96" s="38"/>
      <c r="J96" s="96">
        <f>J116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8" t="s">
        <v>111</v>
      </c>
    </row>
    <row r="97" s="2" customFormat="1" ht="21.84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6.96" customHeight="1">
      <c r="A98" s="38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102" s="2" customFormat="1" ht="6.96" customHeight="1">
      <c r="A102" s="38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24.96" customHeight="1">
      <c r="A103" s="38"/>
      <c r="B103" s="39"/>
      <c r="C103" s="22" t="s">
        <v>112</v>
      </c>
      <c r="D103" s="38"/>
      <c r="E103" s="38"/>
      <c r="F103" s="38"/>
      <c r="G103" s="38"/>
      <c r="H103" s="38"/>
      <c r="I103" s="38"/>
      <c r="J103" s="38"/>
      <c r="K103" s="38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39"/>
      <c r="C104" s="38"/>
      <c r="D104" s="38"/>
      <c r="E104" s="38"/>
      <c r="F104" s="38"/>
      <c r="G104" s="38"/>
      <c r="H104" s="38"/>
      <c r="I104" s="38"/>
      <c r="J104" s="38"/>
      <c r="K104" s="38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12" customHeight="1">
      <c r="A105" s="38"/>
      <c r="B105" s="39"/>
      <c r="C105" s="31" t="s">
        <v>16</v>
      </c>
      <c r="D105" s="38"/>
      <c r="E105" s="38"/>
      <c r="F105" s="38"/>
      <c r="G105" s="38"/>
      <c r="H105" s="38"/>
      <c r="I105" s="38"/>
      <c r="J105" s="38"/>
      <c r="K105" s="38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6.5" customHeight="1">
      <c r="A106" s="38"/>
      <c r="B106" s="39"/>
      <c r="C106" s="38"/>
      <c r="D106" s="38"/>
      <c r="E106" s="121" t="str">
        <f>E7</f>
        <v>Louny střecha TSM</v>
      </c>
      <c r="F106" s="31"/>
      <c r="G106" s="31"/>
      <c r="H106" s="31"/>
      <c r="I106" s="38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1" t="s">
        <v>105</v>
      </c>
      <c r="D107" s="38"/>
      <c r="E107" s="38"/>
      <c r="F107" s="38"/>
      <c r="G107" s="38"/>
      <c r="H107" s="38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38"/>
      <c r="D108" s="38"/>
      <c r="E108" s="67" t="str">
        <f>E9</f>
        <v>HD - Hromosvod, dílny a sklady</v>
      </c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1" t="s">
        <v>20</v>
      </c>
      <c r="D110" s="38"/>
      <c r="E110" s="38"/>
      <c r="F110" s="26" t="str">
        <f>F12</f>
        <v xml:space="preserve"> </v>
      </c>
      <c r="G110" s="38"/>
      <c r="H110" s="38"/>
      <c r="I110" s="31" t="s">
        <v>22</v>
      </c>
      <c r="J110" s="69" t="str">
        <f>IF(J12="","",J12)</f>
        <v>6. 1. 2025</v>
      </c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5.15" customHeight="1">
      <c r="A112" s="38"/>
      <c r="B112" s="39"/>
      <c r="C112" s="31" t="s">
        <v>24</v>
      </c>
      <c r="D112" s="38"/>
      <c r="E112" s="38"/>
      <c r="F112" s="26" t="str">
        <f>E15</f>
        <v xml:space="preserve"> </v>
      </c>
      <c r="G112" s="38"/>
      <c r="H112" s="38"/>
      <c r="I112" s="31" t="s">
        <v>30</v>
      </c>
      <c r="J112" s="36" t="str">
        <f>E21</f>
        <v xml:space="preserve"> </v>
      </c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1" t="s">
        <v>28</v>
      </c>
      <c r="D113" s="38"/>
      <c r="E113" s="38"/>
      <c r="F113" s="26" t="str">
        <f>IF(E18="","",E18)</f>
        <v>Vyplň údaj</v>
      </c>
      <c r="G113" s="38"/>
      <c r="H113" s="38"/>
      <c r="I113" s="31" t="s">
        <v>32</v>
      </c>
      <c r="J113" s="36" t="str">
        <f>E24</f>
        <v xml:space="preserve"> </v>
      </c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0.32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9" customFormat="1" ht="29.28" customHeight="1">
      <c r="A115" s="140"/>
      <c r="B115" s="141"/>
      <c r="C115" s="142" t="s">
        <v>113</v>
      </c>
      <c r="D115" s="143" t="s">
        <v>60</v>
      </c>
      <c r="E115" s="143" t="s">
        <v>56</v>
      </c>
      <c r="F115" s="143" t="s">
        <v>57</v>
      </c>
      <c r="G115" s="143" t="s">
        <v>114</v>
      </c>
      <c r="H115" s="143" t="s">
        <v>115</v>
      </c>
      <c r="I115" s="143" t="s">
        <v>116</v>
      </c>
      <c r="J115" s="143" t="s">
        <v>109</v>
      </c>
      <c r="K115" s="144" t="s">
        <v>117</v>
      </c>
      <c r="L115" s="145"/>
      <c r="M115" s="86" t="s">
        <v>1</v>
      </c>
      <c r="N115" s="87" t="s">
        <v>39</v>
      </c>
      <c r="O115" s="87" t="s">
        <v>118</v>
      </c>
      <c r="P115" s="87" t="s">
        <v>119</v>
      </c>
      <c r="Q115" s="87" t="s">
        <v>120</v>
      </c>
      <c r="R115" s="87" t="s">
        <v>121</v>
      </c>
      <c r="S115" s="87" t="s">
        <v>122</v>
      </c>
      <c r="T115" s="88" t="s">
        <v>123</v>
      </c>
      <c r="U115" s="140"/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/>
    </row>
    <row r="116" s="2" customFormat="1" ht="22.8" customHeight="1">
      <c r="A116" s="38"/>
      <c r="B116" s="39"/>
      <c r="C116" s="93" t="s">
        <v>124</v>
      </c>
      <c r="D116" s="38"/>
      <c r="E116" s="38"/>
      <c r="F116" s="38"/>
      <c r="G116" s="38"/>
      <c r="H116" s="38"/>
      <c r="I116" s="38"/>
      <c r="J116" s="146">
        <f>BK116</f>
        <v>0</v>
      </c>
      <c r="K116" s="38"/>
      <c r="L116" s="39"/>
      <c r="M116" s="89"/>
      <c r="N116" s="73"/>
      <c r="O116" s="90"/>
      <c r="P116" s="147">
        <f>SUM(P117:P134)</f>
        <v>0</v>
      </c>
      <c r="Q116" s="90"/>
      <c r="R116" s="147">
        <f>SUM(R117:R134)</f>
        <v>0</v>
      </c>
      <c r="S116" s="90"/>
      <c r="T116" s="148">
        <f>SUM(T117:T134)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8" t="s">
        <v>74</v>
      </c>
      <c r="AU116" s="18" t="s">
        <v>111</v>
      </c>
      <c r="BK116" s="149">
        <f>SUM(BK117:BK134)</f>
        <v>0</v>
      </c>
    </row>
    <row r="117" s="2" customFormat="1" ht="24.15" customHeight="1">
      <c r="A117" s="38"/>
      <c r="B117" s="150"/>
      <c r="C117" s="151" t="s">
        <v>83</v>
      </c>
      <c r="D117" s="151" t="s">
        <v>125</v>
      </c>
      <c r="E117" s="152" t="s">
        <v>126</v>
      </c>
      <c r="F117" s="153" t="s">
        <v>127</v>
      </c>
      <c r="G117" s="154" t="s">
        <v>1</v>
      </c>
      <c r="H117" s="155">
        <v>6</v>
      </c>
      <c r="I117" s="156"/>
      <c r="J117" s="157">
        <f>ROUND(I117*H117,2)</f>
        <v>0</v>
      </c>
      <c r="K117" s="153" t="s">
        <v>1</v>
      </c>
      <c r="L117" s="39"/>
      <c r="M117" s="158" t="s">
        <v>1</v>
      </c>
      <c r="N117" s="159" t="s">
        <v>40</v>
      </c>
      <c r="O117" s="77"/>
      <c r="P117" s="160">
        <f>O117*H117</f>
        <v>0</v>
      </c>
      <c r="Q117" s="160">
        <v>0</v>
      </c>
      <c r="R117" s="160">
        <f>Q117*H117</f>
        <v>0</v>
      </c>
      <c r="S117" s="160">
        <v>0</v>
      </c>
      <c r="T117" s="161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62" t="s">
        <v>128</v>
      </c>
      <c r="AT117" s="162" t="s">
        <v>125</v>
      </c>
      <c r="AU117" s="162" t="s">
        <v>75</v>
      </c>
      <c r="AY117" s="18" t="s">
        <v>129</v>
      </c>
      <c r="BE117" s="163">
        <f>IF(N117="základní",J117,0)</f>
        <v>0</v>
      </c>
      <c r="BF117" s="163">
        <f>IF(N117="snížená",J117,0)</f>
        <v>0</v>
      </c>
      <c r="BG117" s="163">
        <f>IF(N117="zákl. přenesená",J117,0)</f>
        <v>0</v>
      </c>
      <c r="BH117" s="163">
        <f>IF(N117="sníž. přenesená",J117,0)</f>
        <v>0</v>
      </c>
      <c r="BI117" s="163">
        <f>IF(N117="nulová",J117,0)</f>
        <v>0</v>
      </c>
      <c r="BJ117" s="18" t="s">
        <v>83</v>
      </c>
      <c r="BK117" s="163">
        <f>ROUND(I117*H117,2)</f>
        <v>0</v>
      </c>
      <c r="BL117" s="18" t="s">
        <v>128</v>
      </c>
      <c r="BM117" s="162" t="s">
        <v>85</v>
      </c>
    </row>
    <row r="118" s="2" customFormat="1" ht="21.75" customHeight="1">
      <c r="A118" s="38"/>
      <c r="B118" s="150"/>
      <c r="C118" s="151" t="s">
        <v>85</v>
      </c>
      <c r="D118" s="151" t="s">
        <v>125</v>
      </c>
      <c r="E118" s="152" t="s">
        <v>130</v>
      </c>
      <c r="F118" s="153" t="s">
        <v>131</v>
      </c>
      <c r="G118" s="154" t="s">
        <v>1</v>
      </c>
      <c r="H118" s="155">
        <v>6</v>
      </c>
      <c r="I118" s="156"/>
      <c r="J118" s="157">
        <f>ROUND(I118*H118,2)</f>
        <v>0</v>
      </c>
      <c r="K118" s="153" t="s">
        <v>1</v>
      </c>
      <c r="L118" s="39"/>
      <c r="M118" s="158" t="s">
        <v>1</v>
      </c>
      <c r="N118" s="159" t="s">
        <v>40</v>
      </c>
      <c r="O118" s="77"/>
      <c r="P118" s="160">
        <f>O118*H118</f>
        <v>0</v>
      </c>
      <c r="Q118" s="160">
        <v>0</v>
      </c>
      <c r="R118" s="160">
        <f>Q118*H118</f>
        <v>0</v>
      </c>
      <c r="S118" s="160">
        <v>0</v>
      </c>
      <c r="T118" s="161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62" t="s">
        <v>128</v>
      </c>
      <c r="AT118" s="162" t="s">
        <v>125</v>
      </c>
      <c r="AU118" s="162" t="s">
        <v>75</v>
      </c>
      <c r="AY118" s="18" t="s">
        <v>129</v>
      </c>
      <c r="BE118" s="163">
        <f>IF(N118="základní",J118,0)</f>
        <v>0</v>
      </c>
      <c r="BF118" s="163">
        <f>IF(N118="snížená",J118,0)</f>
        <v>0</v>
      </c>
      <c r="BG118" s="163">
        <f>IF(N118="zákl. přenesená",J118,0)</f>
        <v>0</v>
      </c>
      <c r="BH118" s="163">
        <f>IF(N118="sníž. přenesená",J118,0)</f>
        <v>0</v>
      </c>
      <c r="BI118" s="163">
        <f>IF(N118="nulová",J118,0)</f>
        <v>0</v>
      </c>
      <c r="BJ118" s="18" t="s">
        <v>83</v>
      </c>
      <c r="BK118" s="163">
        <f>ROUND(I118*H118,2)</f>
        <v>0</v>
      </c>
      <c r="BL118" s="18" t="s">
        <v>128</v>
      </c>
      <c r="BM118" s="162" t="s">
        <v>128</v>
      </c>
    </row>
    <row r="119" s="2" customFormat="1" ht="21.75" customHeight="1">
      <c r="A119" s="38"/>
      <c r="B119" s="150"/>
      <c r="C119" s="151" t="s">
        <v>132</v>
      </c>
      <c r="D119" s="151" t="s">
        <v>125</v>
      </c>
      <c r="E119" s="152" t="s">
        <v>133</v>
      </c>
      <c r="F119" s="153" t="s">
        <v>134</v>
      </c>
      <c r="G119" s="154" t="s">
        <v>1</v>
      </c>
      <c r="H119" s="155">
        <v>6</v>
      </c>
      <c r="I119" s="156"/>
      <c r="J119" s="157">
        <f>ROUND(I119*H119,2)</f>
        <v>0</v>
      </c>
      <c r="K119" s="153" t="s">
        <v>1</v>
      </c>
      <c r="L119" s="39"/>
      <c r="M119" s="158" t="s">
        <v>1</v>
      </c>
      <c r="N119" s="159" t="s">
        <v>40</v>
      </c>
      <c r="O119" s="77"/>
      <c r="P119" s="160">
        <f>O119*H119</f>
        <v>0</v>
      </c>
      <c r="Q119" s="160">
        <v>0</v>
      </c>
      <c r="R119" s="160">
        <f>Q119*H119</f>
        <v>0</v>
      </c>
      <c r="S119" s="160">
        <v>0</v>
      </c>
      <c r="T119" s="161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62" t="s">
        <v>128</v>
      </c>
      <c r="AT119" s="162" t="s">
        <v>125</v>
      </c>
      <c r="AU119" s="162" t="s">
        <v>75</v>
      </c>
      <c r="AY119" s="18" t="s">
        <v>129</v>
      </c>
      <c r="BE119" s="163">
        <f>IF(N119="základní",J119,0)</f>
        <v>0</v>
      </c>
      <c r="BF119" s="163">
        <f>IF(N119="snížená",J119,0)</f>
        <v>0</v>
      </c>
      <c r="BG119" s="163">
        <f>IF(N119="zákl. přenesená",J119,0)</f>
        <v>0</v>
      </c>
      <c r="BH119" s="163">
        <f>IF(N119="sníž. přenesená",J119,0)</f>
        <v>0</v>
      </c>
      <c r="BI119" s="163">
        <f>IF(N119="nulová",J119,0)</f>
        <v>0</v>
      </c>
      <c r="BJ119" s="18" t="s">
        <v>83</v>
      </c>
      <c r="BK119" s="163">
        <f>ROUND(I119*H119,2)</f>
        <v>0</v>
      </c>
      <c r="BL119" s="18" t="s">
        <v>128</v>
      </c>
      <c r="BM119" s="162" t="s">
        <v>135</v>
      </c>
    </row>
    <row r="120" s="2" customFormat="1" ht="24.15" customHeight="1">
      <c r="A120" s="38"/>
      <c r="B120" s="150"/>
      <c r="C120" s="151" t="s">
        <v>128</v>
      </c>
      <c r="D120" s="151" t="s">
        <v>125</v>
      </c>
      <c r="E120" s="152" t="s">
        <v>136</v>
      </c>
      <c r="F120" s="153" t="s">
        <v>137</v>
      </c>
      <c r="G120" s="154" t="s">
        <v>1</v>
      </c>
      <c r="H120" s="155">
        <v>1</v>
      </c>
      <c r="I120" s="156"/>
      <c r="J120" s="157">
        <f>ROUND(I120*H120,2)</f>
        <v>0</v>
      </c>
      <c r="K120" s="153" t="s">
        <v>1</v>
      </c>
      <c r="L120" s="39"/>
      <c r="M120" s="158" t="s">
        <v>1</v>
      </c>
      <c r="N120" s="159" t="s">
        <v>40</v>
      </c>
      <c r="O120" s="77"/>
      <c r="P120" s="160">
        <f>O120*H120</f>
        <v>0</v>
      </c>
      <c r="Q120" s="160">
        <v>0</v>
      </c>
      <c r="R120" s="160">
        <f>Q120*H120</f>
        <v>0</v>
      </c>
      <c r="S120" s="160">
        <v>0</v>
      </c>
      <c r="T120" s="161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162" t="s">
        <v>128</v>
      </c>
      <c r="AT120" s="162" t="s">
        <v>125</v>
      </c>
      <c r="AU120" s="162" t="s">
        <v>75</v>
      </c>
      <c r="AY120" s="18" t="s">
        <v>129</v>
      </c>
      <c r="BE120" s="163">
        <f>IF(N120="základní",J120,0)</f>
        <v>0</v>
      </c>
      <c r="BF120" s="163">
        <f>IF(N120="snížená",J120,0)</f>
        <v>0</v>
      </c>
      <c r="BG120" s="163">
        <f>IF(N120="zákl. přenesená",J120,0)</f>
        <v>0</v>
      </c>
      <c r="BH120" s="163">
        <f>IF(N120="sníž. přenesená",J120,0)</f>
        <v>0</v>
      </c>
      <c r="BI120" s="163">
        <f>IF(N120="nulová",J120,0)</f>
        <v>0</v>
      </c>
      <c r="BJ120" s="18" t="s">
        <v>83</v>
      </c>
      <c r="BK120" s="163">
        <f>ROUND(I120*H120,2)</f>
        <v>0</v>
      </c>
      <c r="BL120" s="18" t="s">
        <v>128</v>
      </c>
      <c r="BM120" s="162" t="s">
        <v>138</v>
      </c>
    </row>
    <row r="121" s="2" customFormat="1" ht="16.5" customHeight="1">
      <c r="A121" s="38"/>
      <c r="B121" s="150"/>
      <c r="C121" s="151" t="s">
        <v>139</v>
      </c>
      <c r="D121" s="151" t="s">
        <v>125</v>
      </c>
      <c r="E121" s="152" t="s">
        <v>140</v>
      </c>
      <c r="F121" s="153" t="s">
        <v>141</v>
      </c>
      <c r="G121" s="154" t="s">
        <v>1</v>
      </c>
      <c r="H121" s="155">
        <v>1</v>
      </c>
      <c r="I121" s="156"/>
      <c r="J121" s="157">
        <f>ROUND(I121*H121,2)</f>
        <v>0</v>
      </c>
      <c r="K121" s="153" t="s">
        <v>1</v>
      </c>
      <c r="L121" s="39"/>
      <c r="M121" s="158" t="s">
        <v>1</v>
      </c>
      <c r="N121" s="159" t="s">
        <v>40</v>
      </c>
      <c r="O121" s="77"/>
      <c r="P121" s="160">
        <f>O121*H121</f>
        <v>0</v>
      </c>
      <c r="Q121" s="160">
        <v>0</v>
      </c>
      <c r="R121" s="160">
        <f>Q121*H121</f>
        <v>0</v>
      </c>
      <c r="S121" s="160">
        <v>0</v>
      </c>
      <c r="T121" s="161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62" t="s">
        <v>128</v>
      </c>
      <c r="AT121" s="162" t="s">
        <v>125</v>
      </c>
      <c r="AU121" s="162" t="s">
        <v>75</v>
      </c>
      <c r="AY121" s="18" t="s">
        <v>129</v>
      </c>
      <c r="BE121" s="163">
        <f>IF(N121="základní",J121,0)</f>
        <v>0</v>
      </c>
      <c r="BF121" s="163">
        <f>IF(N121="snížená",J121,0)</f>
        <v>0</v>
      </c>
      <c r="BG121" s="163">
        <f>IF(N121="zákl. přenesená",J121,0)</f>
        <v>0</v>
      </c>
      <c r="BH121" s="163">
        <f>IF(N121="sníž. přenesená",J121,0)</f>
        <v>0</v>
      </c>
      <c r="BI121" s="163">
        <f>IF(N121="nulová",J121,0)</f>
        <v>0</v>
      </c>
      <c r="BJ121" s="18" t="s">
        <v>83</v>
      </c>
      <c r="BK121" s="163">
        <f>ROUND(I121*H121,2)</f>
        <v>0</v>
      </c>
      <c r="BL121" s="18" t="s">
        <v>128</v>
      </c>
      <c r="BM121" s="162" t="s">
        <v>142</v>
      </c>
    </row>
    <row r="122" s="2" customFormat="1" ht="21.75" customHeight="1">
      <c r="A122" s="38"/>
      <c r="B122" s="150"/>
      <c r="C122" s="151" t="s">
        <v>135</v>
      </c>
      <c r="D122" s="151" t="s">
        <v>125</v>
      </c>
      <c r="E122" s="152" t="s">
        <v>143</v>
      </c>
      <c r="F122" s="153" t="s">
        <v>144</v>
      </c>
      <c r="G122" s="154" t="s">
        <v>1</v>
      </c>
      <c r="H122" s="155">
        <v>4</v>
      </c>
      <c r="I122" s="156"/>
      <c r="J122" s="157">
        <f>ROUND(I122*H122,2)</f>
        <v>0</v>
      </c>
      <c r="K122" s="153" t="s">
        <v>1</v>
      </c>
      <c r="L122" s="39"/>
      <c r="M122" s="158" t="s">
        <v>1</v>
      </c>
      <c r="N122" s="159" t="s">
        <v>40</v>
      </c>
      <c r="O122" s="77"/>
      <c r="P122" s="160">
        <f>O122*H122</f>
        <v>0</v>
      </c>
      <c r="Q122" s="160">
        <v>0</v>
      </c>
      <c r="R122" s="160">
        <f>Q122*H122</f>
        <v>0</v>
      </c>
      <c r="S122" s="160">
        <v>0</v>
      </c>
      <c r="T122" s="161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62" t="s">
        <v>128</v>
      </c>
      <c r="AT122" s="162" t="s">
        <v>125</v>
      </c>
      <c r="AU122" s="162" t="s">
        <v>75</v>
      </c>
      <c r="AY122" s="18" t="s">
        <v>129</v>
      </c>
      <c r="BE122" s="163">
        <f>IF(N122="základní",J122,0)</f>
        <v>0</v>
      </c>
      <c r="BF122" s="163">
        <f>IF(N122="snížená",J122,0)</f>
        <v>0</v>
      </c>
      <c r="BG122" s="163">
        <f>IF(N122="zákl. přenesená",J122,0)</f>
        <v>0</v>
      </c>
      <c r="BH122" s="163">
        <f>IF(N122="sníž. přenesená",J122,0)</f>
        <v>0</v>
      </c>
      <c r="BI122" s="163">
        <f>IF(N122="nulová",J122,0)</f>
        <v>0</v>
      </c>
      <c r="BJ122" s="18" t="s">
        <v>83</v>
      </c>
      <c r="BK122" s="163">
        <f>ROUND(I122*H122,2)</f>
        <v>0</v>
      </c>
      <c r="BL122" s="18" t="s">
        <v>128</v>
      </c>
      <c r="BM122" s="162" t="s">
        <v>8</v>
      </c>
    </row>
    <row r="123" s="2" customFormat="1" ht="16.5" customHeight="1">
      <c r="A123" s="38"/>
      <c r="B123" s="150"/>
      <c r="C123" s="151" t="s">
        <v>145</v>
      </c>
      <c r="D123" s="151" t="s">
        <v>125</v>
      </c>
      <c r="E123" s="152" t="s">
        <v>146</v>
      </c>
      <c r="F123" s="153" t="s">
        <v>147</v>
      </c>
      <c r="G123" s="154" t="s">
        <v>1</v>
      </c>
      <c r="H123" s="155">
        <v>1</v>
      </c>
      <c r="I123" s="156"/>
      <c r="J123" s="157">
        <f>ROUND(I123*H123,2)</f>
        <v>0</v>
      </c>
      <c r="K123" s="153" t="s">
        <v>1</v>
      </c>
      <c r="L123" s="39"/>
      <c r="M123" s="158" t="s">
        <v>1</v>
      </c>
      <c r="N123" s="159" t="s">
        <v>40</v>
      </c>
      <c r="O123" s="77"/>
      <c r="P123" s="160">
        <f>O123*H123</f>
        <v>0</v>
      </c>
      <c r="Q123" s="160">
        <v>0</v>
      </c>
      <c r="R123" s="160">
        <f>Q123*H123</f>
        <v>0</v>
      </c>
      <c r="S123" s="160">
        <v>0</v>
      </c>
      <c r="T123" s="161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62" t="s">
        <v>128</v>
      </c>
      <c r="AT123" s="162" t="s">
        <v>125</v>
      </c>
      <c r="AU123" s="162" t="s">
        <v>75</v>
      </c>
      <c r="AY123" s="18" t="s">
        <v>129</v>
      </c>
      <c r="BE123" s="163">
        <f>IF(N123="základní",J123,0)</f>
        <v>0</v>
      </c>
      <c r="BF123" s="163">
        <f>IF(N123="snížená",J123,0)</f>
        <v>0</v>
      </c>
      <c r="BG123" s="163">
        <f>IF(N123="zákl. přenesená",J123,0)</f>
        <v>0</v>
      </c>
      <c r="BH123" s="163">
        <f>IF(N123="sníž. přenesená",J123,0)</f>
        <v>0</v>
      </c>
      <c r="BI123" s="163">
        <f>IF(N123="nulová",J123,0)</f>
        <v>0</v>
      </c>
      <c r="BJ123" s="18" t="s">
        <v>83</v>
      </c>
      <c r="BK123" s="163">
        <f>ROUND(I123*H123,2)</f>
        <v>0</v>
      </c>
      <c r="BL123" s="18" t="s">
        <v>128</v>
      </c>
      <c r="BM123" s="162" t="s">
        <v>148</v>
      </c>
    </row>
    <row r="124" s="2" customFormat="1" ht="16.5" customHeight="1">
      <c r="A124" s="38"/>
      <c r="B124" s="150"/>
      <c r="C124" s="151" t="s">
        <v>138</v>
      </c>
      <c r="D124" s="151" t="s">
        <v>125</v>
      </c>
      <c r="E124" s="152" t="s">
        <v>149</v>
      </c>
      <c r="F124" s="153" t="s">
        <v>150</v>
      </c>
      <c r="G124" s="154" t="s">
        <v>1</v>
      </c>
      <c r="H124" s="155">
        <v>1</v>
      </c>
      <c r="I124" s="156"/>
      <c r="J124" s="157">
        <f>ROUND(I124*H124,2)</f>
        <v>0</v>
      </c>
      <c r="K124" s="153" t="s">
        <v>1</v>
      </c>
      <c r="L124" s="39"/>
      <c r="M124" s="158" t="s">
        <v>1</v>
      </c>
      <c r="N124" s="159" t="s">
        <v>40</v>
      </c>
      <c r="O124" s="77"/>
      <c r="P124" s="160">
        <f>O124*H124</f>
        <v>0</v>
      </c>
      <c r="Q124" s="160">
        <v>0</v>
      </c>
      <c r="R124" s="160">
        <f>Q124*H124</f>
        <v>0</v>
      </c>
      <c r="S124" s="160">
        <v>0</v>
      </c>
      <c r="T124" s="161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62" t="s">
        <v>128</v>
      </c>
      <c r="AT124" s="162" t="s">
        <v>125</v>
      </c>
      <c r="AU124" s="162" t="s">
        <v>75</v>
      </c>
      <c r="AY124" s="18" t="s">
        <v>129</v>
      </c>
      <c r="BE124" s="163">
        <f>IF(N124="základní",J124,0)</f>
        <v>0</v>
      </c>
      <c r="BF124" s="163">
        <f>IF(N124="snížená",J124,0)</f>
        <v>0</v>
      </c>
      <c r="BG124" s="163">
        <f>IF(N124="zákl. přenesená",J124,0)</f>
        <v>0</v>
      </c>
      <c r="BH124" s="163">
        <f>IF(N124="sníž. přenesená",J124,0)</f>
        <v>0</v>
      </c>
      <c r="BI124" s="163">
        <f>IF(N124="nulová",J124,0)</f>
        <v>0</v>
      </c>
      <c r="BJ124" s="18" t="s">
        <v>83</v>
      </c>
      <c r="BK124" s="163">
        <f>ROUND(I124*H124,2)</f>
        <v>0</v>
      </c>
      <c r="BL124" s="18" t="s">
        <v>128</v>
      </c>
      <c r="BM124" s="162" t="s">
        <v>151</v>
      </c>
    </row>
    <row r="125" s="2" customFormat="1" ht="16.5" customHeight="1">
      <c r="A125" s="38"/>
      <c r="B125" s="150"/>
      <c r="C125" s="151" t="s">
        <v>152</v>
      </c>
      <c r="D125" s="151" t="s">
        <v>125</v>
      </c>
      <c r="E125" s="152" t="s">
        <v>153</v>
      </c>
      <c r="F125" s="153" t="s">
        <v>154</v>
      </c>
      <c r="G125" s="154" t="s">
        <v>1</v>
      </c>
      <c r="H125" s="155">
        <v>6</v>
      </c>
      <c r="I125" s="156"/>
      <c r="J125" s="157">
        <f>ROUND(I125*H125,2)</f>
        <v>0</v>
      </c>
      <c r="K125" s="153" t="s">
        <v>1</v>
      </c>
      <c r="L125" s="39"/>
      <c r="M125" s="158" t="s">
        <v>1</v>
      </c>
      <c r="N125" s="159" t="s">
        <v>40</v>
      </c>
      <c r="O125" s="77"/>
      <c r="P125" s="160">
        <f>O125*H125</f>
        <v>0</v>
      </c>
      <c r="Q125" s="160">
        <v>0</v>
      </c>
      <c r="R125" s="160">
        <f>Q125*H125</f>
        <v>0</v>
      </c>
      <c r="S125" s="160">
        <v>0</v>
      </c>
      <c r="T125" s="161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62" t="s">
        <v>128</v>
      </c>
      <c r="AT125" s="162" t="s">
        <v>125</v>
      </c>
      <c r="AU125" s="162" t="s">
        <v>75</v>
      </c>
      <c r="AY125" s="18" t="s">
        <v>129</v>
      </c>
      <c r="BE125" s="163">
        <f>IF(N125="základní",J125,0)</f>
        <v>0</v>
      </c>
      <c r="BF125" s="163">
        <f>IF(N125="snížená",J125,0)</f>
        <v>0</v>
      </c>
      <c r="BG125" s="163">
        <f>IF(N125="zákl. přenesená",J125,0)</f>
        <v>0</v>
      </c>
      <c r="BH125" s="163">
        <f>IF(N125="sníž. přenesená",J125,0)</f>
        <v>0</v>
      </c>
      <c r="BI125" s="163">
        <f>IF(N125="nulová",J125,0)</f>
        <v>0</v>
      </c>
      <c r="BJ125" s="18" t="s">
        <v>83</v>
      </c>
      <c r="BK125" s="163">
        <f>ROUND(I125*H125,2)</f>
        <v>0</v>
      </c>
      <c r="BL125" s="18" t="s">
        <v>128</v>
      </c>
      <c r="BM125" s="162" t="s">
        <v>155</v>
      </c>
    </row>
    <row r="126" s="2" customFormat="1" ht="16.5" customHeight="1">
      <c r="A126" s="38"/>
      <c r="B126" s="150"/>
      <c r="C126" s="151" t="s">
        <v>142</v>
      </c>
      <c r="D126" s="151" t="s">
        <v>125</v>
      </c>
      <c r="E126" s="152" t="s">
        <v>156</v>
      </c>
      <c r="F126" s="153" t="s">
        <v>157</v>
      </c>
      <c r="G126" s="154" t="s">
        <v>1</v>
      </c>
      <c r="H126" s="155">
        <v>6</v>
      </c>
      <c r="I126" s="156"/>
      <c r="J126" s="157">
        <f>ROUND(I126*H126,2)</f>
        <v>0</v>
      </c>
      <c r="K126" s="153" t="s">
        <v>1</v>
      </c>
      <c r="L126" s="39"/>
      <c r="M126" s="158" t="s">
        <v>1</v>
      </c>
      <c r="N126" s="159" t="s">
        <v>40</v>
      </c>
      <c r="O126" s="77"/>
      <c r="P126" s="160">
        <f>O126*H126</f>
        <v>0</v>
      </c>
      <c r="Q126" s="160">
        <v>0</v>
      </c>
      <c r="R126" s="160">
        <f>Q126*H126</f>
        <v>0</v>
      </c>
      <c r="S126" s="160">
        <v>0</v>
      </c>
      <c r="T126" s="161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62" t="s">
        <v>128</v>
      </c>
      <c r="AT126" s="162" t="s">
        <v>125</v>
      </c>
      <c r="AU126" s="162" t="s">
        <v>75</v>
      </c>
      <c r="AY126" s="18" t="s">
        <v>129</v>
      </c>
      <c r="BE126" s="163">
        <f>IF(N126="základní",J126,0)</f>
        <v>0</v>
      </c>
      <c r="BF126" s="163">
        <f>IF(N126="snížená",J126,0)</f>
        <v>0</v>
      </c>
      <c r="BG126" s="163">
        <f>IF(N126="zákl. přenesená",J126,0)</f>
        <v>0</v>
      </c>
      <c r="BH126" s="163">
        <f>IF(N126="sníž. přenesená",J126,0)</f>
        <v>0</v>
      </c>
      <c r="BI126" s="163">
        <f>IF(N126="nulová",J126,0)</f>
        <v>0</v>
      </c>
      <c r="BJ126" s="18" t="s">
        <v>83</v>
      </c>
      <c r="BK126" s="163">
        <f>ROUND(I126*H126,2)</f>
        <v>0</v>
      </c>
      <c r="BL126" s="18" t="s">
        <v>128</v>
      </c>
      <c r="BM126" s="162" t="s">
        <v>158</v>
      </c>
    </row>
    <row r="127" s="2" customFormat="1" ht="16.5" customHeight="1">
      <c r="A127" s="38"/>
      <c r="B127" s="150"/>
      <c r="C127" s="151" t="s">
        <v>159</v>
      </c>
      <c r="D127" s="151" t="s">
        <v>125</v>
      </c>
      <c r="E127" s="152" t="s">
        <v>160</v>
      </c>
      <c r="F127" s="153" t="s">
        <v>161</v>
      </c>
      <c r="G127" s="154" t="s">
        <v>1</v>
      </c>
      <c r="H127" s="155">
        <v>43</v>
      </c>
      <c r="I127" s="156"/>
      <c r="J127" s="157">
        <f>ROUND(I127*H127,2)</f>
        <v>0</v>
      </c>
      <c r="K127" s="153" t="s">
        <v>1</v>
      </c>
      <c r="L127" s="39"/>
      <c r="M127" s="158" t="s">
        <v>1</v>
      </c>
      <c r="N127" s="159" t="s">
        <v>40</v>
      </c>
      <c r="O127" s="77"/>
      <c r="P127" s="160">
        <f>O127*H127</f>
        <v>0</v>
      </c>
      <c r="Q127" s="160">
        <v>0</v>
      </c>
      <c r="R127" s="160">
        <f>Q127*H127</f>
        <v>0</v>
      </c>
      <c r="S127" s="160">
        <v>0</v>
      </c>
      <c r="T127" s="161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62" t="s">
        <v>128</v>
      </c>
      <c r="AT127" s="162" t="s">
        <v>125</v>
      </c>
      <c r="AU127" s="162" t="s">
        <v>75</v>
      </c>
      <c r="AY127" s="18" t="s">
        <v>129</v>
      </c>
      <c r="BE127" s="163">
        <f>IF(N127="základní",J127,0)</f>
        <v>0</v>
      </c>
      <c r="BF127" s="163">
        <f>IF(N127="snížená",J127,0)</f>
        <v>0</v>
      </c>
      <c r="BG127" s="163">
        <f>IF(N127="zákl. přenesená",J127,0)</f>
        <v>0</v>
      </c>
      <c r="BH127" s="163">
        <f>IF(N127="sníž. přenesená",J127,0)</f>
        <v>0</v>
      </c>
      <c r="BI127" s="163">
        <f>IF(N127="nulová",J127,0)</f>
        <v>0</v>
      </c>
      <c r="BJ127" s="18" t="s">
        <v>83</v>
      </c>
      <c r="BK127" s="163">
        <f>ROUND(I127*H127,2)</f>
        <v>0</v>
      </c>
      <c r="BL127" s="18" t="s">
        <v>128</v>
      </c>
      <c r="BM127" s="162" t="s">
        <v>162</v>
      </c>
    </row>
    <row r="128" s="2" customFormat="1" ht="16.5" customHeight="1">
      <c r="A128" s="38"/>
      <c r="B128" s="150"/>
      <c r="C128" s="151" t="s">
        <v>8</v>
      </c>
      <c r="D128" s="151" t="s">
        <v>125</v>
      </c>
      <c r="E128" s="152" t="s">
        <v>163</v>
      </c>
      <c r="F128" s="153" t="s">
        <v>164</v>
      </c>
      <c r="G128" s="154" t="s">
        <v>1</v>
      </c>
      <c r="H128" s="155">
        <v>45</v>
      </c>
      <c r="I128" s="156"/>
      <c r="J128" s="157">
        <f>ROUND(I128*H128,2)</f>
        <v>0</v>
      </c>
      <c r="K128" s="153" t="s">
        <v>1</v>
      </c>
      <c r="L128" s="39"/>
      <c r="M128" s="158" t="s">
        <v>1</v>
      </c>
      <c r="N128" s="159" t="s">
        <v>40</v>
      </c>
      <c r="O128" s="77"/>
      <c r="P128" s="160">
        <f>O128*H128</f>
        <v>0</v>
      </c>
      <c r="Q128" s="160">
        <v>0</v>
      </c>
      <c r="R128" s="160">
        <f>Q128*H128</f>
        <v>0</v>
      </c>
      <c r="S128" s="160">
        <v>0</v>
      </c>
      <c r="T128" s="161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62" t="s">
        <v>128</v>
      </c>
      <c r="AT128" s="162" t="s">
        <v>125</v>
      </c>
      <c r="AU128" s="162" t="s">
        <v>75</v>
      </c>
      <c r="AY128" s="18" t="s">
        <v>129</v>
      </c>
      <c r="BE128" s="163">
        <f>IF(N128="základní",J128,0)</f>
        <v>0</v>
      </c>
      <c r="BF128" s="163">
        <f>IF(N128="snížená",J128,0)</f>
        <v>0</v>
      </c>
      <c r="BG128" s="163">
        <f>IF(N128="zákl. přenesená",J128,0)</f>
        <v>0</v>
      </c>
      <c r="BH128" s="163">
        <f>IF(N128="sníž. přenesená",J128,0)</f>
        <v>0</v>
      </c>
      <c r="BI128" s="163">
        <f>IF(N128="nulová",J128,0)</f>
        <v>0</v>
      </c>
      <c r="BJ128" s="18" t="s">
        <v>83</v>
      </c>
      <c r="BK128" s="163">
        <f>ROUND(I128*H128,2)</f>
        <v>0</v>
      </c>
      <c r="BL128" s="18" t="s">
        <v>128</v>
      </c>
      <c r="BM128" s="162" t="s">
        <v>165</v>
      </c>
    </row>
    <row r="129" s="2" customFormat="1" ht="16.5" customHeight="1">
      <c r="A129" s="38"/>
      <c r="B129" s="150"/>
      <c r="C129" s="151" t="s">
        <v>166</v>
      </c>
      <c r="D129" s="151" t="s">
        <v>125</v>
      </c>
      <c r="E129" s="152" t="s">
        <v>167</v>
      </c>
      <c r="F129" s="153" t="s">
        <v>168</v>
      </c>
      <c r="G129" s="154" t="s">
        <v>1</v>
      </c>
      <c r="H129" s="155">
        <v>17</v>
      </c>
      <c r="I129" s="156"/>
      <c r="J129" s="157">
        <f>ROUND(I129*H129,2)</f>
        <v>0</v>
      </c>
      <c r="K129" s="153" t="s">
        <v>1</v>
      </c>
      <c r="L129" s="39"/>
      <c r="M129" s="158" t="s">
        <v>1</v>
      </c>
      <c r="N129" s="159" t="s">
        <v>40</v>
      </c>
      <c r="O129" s="77"/>
      <c r="P129" s="160">
        <f>O129*H129</f>
        <v>0</v>
      </c>
      <c r="Q129" s="160">
        <v>0</v>
      </c>
      <c r="R129" s="160">
        <f>Q129*H129</f>
        <v>0</v>
      </c>
      <c r="S129" s="160">
        <v>0</v>
      </c>
      <c r="T129" s="161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62" t="s">
        <v>128</v>
      </c>
      <c r="AT129" s="162" t="s">
        <v>125</v>
      </c>
      <c r="AU129" s="162" t="s">
        <v>75</v>
      </c>
      <c r="AY129" s="18" t="s">
        <v>129</v>
      </c>
      <c r="BE129" s="163">
        <f>IF(N129="základní",J129,0)</f>
        <v>0</v>
      </c>
      <c r="BF129" s="163">
        <f>IF(N129="snížená",J129,0)</f>
        <v>0</v>
      </c>
      <c r="BG129" s="163">
        <f>IF(N129="zákl. přenesená",J129,0)</f>
        <v>0</v>
      </c>
      <c r="BH129" s="163">
        <f>IF(N129="sníž. přenesená",J129,0)</f>
        <v>0</v>
      </c>
      <c r="BI129" s="163">
        <f>IF(N129="nulová",J129,0)</f>
        <v>0</v>
      </c>
      <c r="BJ129" s="18" t="s">
        <v>83</v>
      </c>
      <c r="BK129" s="163">
        <f>ROUND(I129*H129,2)</f>
        <v>0</v>
      </c>
      <c r="BL129" s="18" t="s">
        <v>128</v>
      </c>
      <c r="BM129" s="162" t="s">
        <v>169</v>
      </c>
    </row>
    <row r="130" s="2" customFormat="1" ht="16.5" customHeight="1">
      <c r="A130" s="38"/>
      <c r="B130" s="150"/>
      <c r="C130" s="151" t="s">
        <v>148</v>
      </c>
      <c r="D130" s="151" t="s">
        <v>125</v>
      </c>
      <c r="E130" s="152" t="s">
        <v>170</v>
      </c>
      <c r="F130" s="153" t="s">
        <v>171</v>
      </c>
      <c r="G130" s="154" t="s">
        <v>1</v>
      </c>
      <c r="H130" s="155">
        <v>1</v>
      </c>
      <c r="I130" s="156"/>
      <c r="J130" s="157">
        <f>ROUND(I130*H130,2)</f>
        <v>0</v>
      </c>
      <c r="K130" s="153" t="s">
        <v>1</v>
      </c>
      <c r="L130" s="39"/>
      <c r="M130" s="158" t="s">
        <v>1</v>
      </c>
      <c r="N130" s="159" t="s">
        <v>40</v>
      </c>
      <c r="O130" s="77"/>
      <c r="P130" s="160">
        <f>O130*H130</f>
        <v>0</v>
      </c>
      <c r="Q130" s="160">
        <v>0</v>
      </c>
      <c r="R130" s="160">
        <f>Q130*H130</f>
        <v>0</v>
      </c>
      <c r="S130" s="160">
        <v>0</v>
      </c>
      <c r="T130" s="161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62" t="s">
        <v>128</v>
      </c>
      <c r="AT130" s="162" t="s">
        <v>125</v>
      </c>
      <c r="AU130" s="162" t="s">
        <v>75</v>
      </c>
      <c r="AY130" s="18" t="s">
        <v>129</v>
      </c>
      <c r="BE130" s="163">
        <f>IF(N130="základní",J130,0)</f>
        <v>0</v>
      </c>
      <c r="BF130" s="163">
        <f>IF(N130="snížená",J130,0)</f>
        <v>0</v>
      </c>
      <c r="BG130" s="163">
        <f>IF(N130="zákl. přenesená",J130,0)</f>
        <v>0</v>
      </c>
      <c r="BH130" s="163">
        <f>IF(N130="sníž. přenesená",J130,0)</f>
        <v>0</v>
      </c>
      <c r="BI130" s="163">
        <f>IF(N130="nulová",J130,0)</f>
        <v>0</v>
      </c>
      <c r="BJ130" s="18" t="s">
        <v>83</v>
      </c>
      <c r="BK130" s="163">
        <f>ROUND(I130*H130,2)</f>
        <v>0</v>
      </c>
      <c r="BL130" s="18" t="s">
        <v>128</v>
      </c>
      <c r="BM130" s="162" t="s">
        <v>172</v>
      </c>
    </row>
    <row r="131" s="2" customFormat="1" ht="16.5" customHeight="1">
      <c r="A131" s="38"/>
      <c r="B131" s="150"/>
      <c r="C131" s="151" t="s">
        <v>173</v>
      </c>
      <c r="D131" s="151" t="s">
        <v>125</v>
      </c>
      <c r="E131" s="152" t="s">
        <v>174</v>
      </c>
      <c r="F131" s="153" t="s">
        <v>175</v>
      </c>
      <c r="G131" s="154" t="s">
        <v>1</v>
      </c>
      <c r="H131" s="155">
        <v>1</v>
      </c>
      <c r="I131" s="156"/>
      <c r="J131" s="157">
        <f>ROUND(I131*H131,2)</f>
        <v>0</v>
      </c>
      <c r="K131" s="153" t="s">
        <v>1</v>
      </c>
      <c r="L131" s="39"/>
      <c r="M131" s="158" t="s">
        <v>1</v>
      </c>
      <c r="N131" s="159" t="s">
        <v>40</v>
      </c>
      <c r="O131" s="77"/>
      <c r="P131" s="160">
        <f>O131*H131</f>
        <v>0</v>
      </c>
      <c r="Q131" s="160">
        <v>0</v>
      </c>
      <c r="R131" s="160">
        <f>Q131*H131</f>
        <v>0</v>
      </c>
      <c r="S131" s="160">
        <v>0</v>
      </c>
      <c r="T131" s="161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62" t="s">
        <v>128</v>
      </c>
      <c r="AT131" s="162" t="s">
        <v>125</v>
      </c>
      <c r="AU131" s="162" t="s">
        <v>75</v>
      </c>
      <c r="AY131" s="18" t="s">
        <v>129</v>
      </c>
      <c r="BE131" s="163">
        <f>IF(N131="základní",J131,0)</f>
        <v>0</v>
      </c>
      <c r="BF131" s="163">
        <f>IF(N131="snížená",J131,0)</f>
        <v>0</v>
      </c>
      <c r="BG131" s="163">
        <f>IF(N131="zákl. přenesená",J131,0)</f>
        <v>0</v>
      </c>
      <c r="BH131" s="163">
        <f>IF(N131="sníž. přenesená",J131,0)</f>
        <v>0</v>
      </c>
      <c r="BI131" s="163">
        <f>IF(N131="nulová",J131,0)</f>
        <v>0</v>
      </c>
      <c r="BJ131" s="18" t="s">
        <v>83</v>
      </c>
      <c r="BK131" s="163">
        <f>ROUND(I131*H131,2)</f>
        <v>0</v>
      </c>
      <c r="BL131" s="18" t="s">
        <v>128</v>
      </c>
      <c r="BM131" s="162" t="s">
        <v>176</v>
      </c>
    </row>
    <row r="132" s="2" customFormat="1" ht="16.5" customHeight="1">
      <c r="A132" s="38"/>
      <c r="B132" s="150"/>
      <c r="C132" s="151" t="s">
        <v>151</v>
      </c>
      <c r="D132" s="151" t="s">
        <v>125</v>
      </c>
      <c r="E132" s="152" t="s">
        <v>177</v>
      </c>
      <c r="F132" s="153" t="s">
        <v>178</v>
      </c>
      <c r="G132" s="154" t="s">
        <v>1</v>
      </c>
      <c r="H132" s="155">
        <v>1</v>
      </c>
      <c r="I132" s="156"/>
      <c r="J132" s="157">
        <f>ROUND(I132*H132,2)</f>
        <v>0</v>
      </c>
      <c r="K132" s="153" t="s">
        <v>1</v>
      </c>
      <c r="L132" s="39"/>
      <c r="M132" s="158" t="s">
        <v>1</v>
      </c>
      <c r="N132" s="159" t="s">
        <v>40</v>
      </c>
      <c r="O132" s="77"/>
      <c r="P132" s="160">
        <f>O132*H132</f>
        <v>0</v>
      </c>
      <c r="Q132" s="160">
        <v>0</v>
      </c>
      <c r="R132" s="160">
        <f>Q132*H132</f>
        <v>0</v>
      </c>
      <c r="S132" s="160">
        <v>0</v>
      </c>
      <c r="T132" s="161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62" t="s">
        <v>128</v>
      </c>
      <c r="AT132" s="162" t="s">
        <v>125</v>
      </c>
      <c r="AU132" s="162" t="s">
        <v>75</v>
      </c>
      <c r="AY132" s="18" t="s">
        <v>129</v>
      </c>
      <c r="BE132" s="163">
        <f>IF(N132="základní",J132,0)</f>
        <v>0</v>
      </c>
      <c r="BF132" s="163">
        <f>IF(N132="snížená",J132,0)</f>
        <v>0</v>
      </c>
      <c r="BG132" s="163">
        <f>IF(N132="zákl. přenesená",J132,0)</f>
        <v>0</v>
      </c>
      <c r="BH132" s="163">
        <f>IF(N132="sníž. přenesená",J132,0)</f>
        <v>0</v>
      </c>
      <c r="BI132" s="163">
        <f>IF(N132="nulová",J132,0)</f>
        <v>0</v>
      </c>
      <c r="BJ132" s="18" t="s">
        <v>83</v>
      </c>
      <c r="BK132" s="163">
        <f>ROUND(I132*H132,2)</f>
        <v>0</v>
      </c>
      <c r="BL132" s="18" t="s">
        <v>128</v>
      </c>
      <c r="BM132" s="162" t="s">
        <v>179</v>
      </c>
    </row>
    <row r="133" s="2" customFormat="1" ht="16.5" customHeight="1">
      <c r="A133" s="38"/>
      <c r="B133" s="150"/>
      <c r="C133" s="151" t="s">
        <v>180</v>
      </c>
      <c r="D133" s="151" t="s">
        <v>125</v>
      </c>
      <c r="E133" s="152" t="s">
        <v>181</v>
      </c>
      <c r="F133" s="153" t="s">
        <v>182</v>
      </c>
      <c r="G133" s="154" t="s">
        <v>1</v>
      </c>
      <c r="H133" s="155">
        <v>1</v>
      </c>
      <c r="I133" s="156"/>
      <c r="J133" s="157">
        <f>ROUND(I133*H133,2)</f>
        <v>0</v>
      </c>
      <c r="K133" s="153" t="s">
        <v>1</v>
      </c>
      <c r="L133" s="39"/>
      <c r="M133" s="158" t="s">
        <v>1</v>
      </c>
      <c r="N133" s="159" t="s">
        <v>40</v>
      </c>
      <c r="O133" s="77"/>
      <c r="P133" s="160">
        <f>O133*H133</f>
        <v>0</v>
      </c>
      <c r="Q133" s="160">
        <v>0</v>
      </c>
      <c r="R133" s="160">
        <f>Q133*H133</f>
        <v>0</v>
      </c>
      <c r="S133" s="160">
        <v>0</v>
      </c>
      <c r="T133" s="16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62" t="s">
        <v>128</v>
      </c>
      <c r="AT133" s="162" t="s">
        <v>125</v>
      </c>
      <c r="AU133" s="162" t="s">
        <v>75</v>
      </c>
      <c r="AY133" s="18" t="s">
        <v>129</v>
      </c>
      <c r="BE133" s="163">
        <f>IF(N133="základní",J133,0)</f>
        <v>0</v>
      </c>
      <c r="BF133" s="163">
        <f>IF(N133="snížená",J133,0)</f>
        <v>0</v>
      </c>
      <c r="BG133" s="163">
        <f>IF(N133="zákl. přenesená",J133,0)</f>
        <v>0</v>
      </c>
      <c r="BH133" s="163">
        <f>IF(N133="sníž. přenesená",J133,0)</f>
        <v>0</v>
      </c>
      <c r="BI133" s="163">
        <f>IF(N133="nulová",J133,0)</f>
        <v>0</v>
      </c>
      <c r="BJ133" s="18" t="s">
        <v>83</v>
      </c>
      <c r="BK133" s="163">
        <f>ROUND(I133*H133,2)</f>
        <v>0</v>
      </c>
      <c r="BL133" s="18" t="s">
        <v>128</v>
      </c>
      <c r="BM133" s="162" t="s">
        <v>183</v>
      </c>
    </row>
    <row r="134" s="2" customFormat="1" ht="16.5" customHeight="1">
      <c r="A134" s="38"/>
      <c r="B134" s="150"/>
      <c r="C134" s="151" t="s">
        <v>155</v>
      </c>
      <c r="D134" s="151" t="s">
        <v>125</v>
      </c>
      <c r="E134" s="152" t="s">
        <v>184</v>
      </c>
      <c r="F134" s="153" t="s">
        <v>185</v>
      </c>
      <c r="G134" s="154" t="s">
        <v>1</v>
      </c>
      <c r="H134" s="155">
        <v>1</v>
      </c>
      <c r="I134" s="156"/>
      <c r="J134" s="157">
        <f>ROUND(I134*H134,2)</f>
        <v>0</v>
      </c>
      <c r="K134" s="153" t="s">
        <v>1</v>
      </c>
      <c r="L134" s="39"/>
      <c r="M134" s="164" t="s">
        <v>1</v>
      </c>
      <c r="N134" s="165" t="s">
        <v>40</v>
      </c>
      <c r="O134" s="166"/>
      <c r="P134" s="167">
        <f>O134*H134</f>
        <v>0</v>
      </c>
      <c r="Q134" s="167">
        <v>0</v>
      </c>
      <c r="R134" s="167">
        <f>Q134*H134</f>
        <v>0</v>
      </c>
      <c r="S134" s="167">
        <v>0</v>
      </c>
      <c r="T134" s="16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62" t="s">
        <v>128</v>
      </c>
      <c r="AT134" s="162" t="s">
        <v>125</v>
      </c>
      <c r="AU134" s="162" t="s">
        <v>75</v>
      </c>
      <c r="AY134" s="18" t="s">
        <v>129</v>
      </c>
      <c r="BE134" s="163">
        <f>IF(N134="základní",J134,0)</f>
        <v>0</v>
      </c>
      <c r="BF134" s="163">
        <f>IF(N134="snížená",J134,0)</f>
        <v>0</v>
      </c>
      <c r="BG134" s="163">
        <f>IF(N134="zákl. přenesená",J134,0)</f>
        <v>0</v>
      </c>
      <c r="BH134" s="163">
        <f>IF(N134="sníž. přenesená",J134,0)</f>
        <v>0</v>
      </c>
      <c r="BI134" s="163">
        <f>IF(N134="nulová",J134,0)</f>
        <v>0</v>
      </c>
      <c r="BJ134" s="18" t="s">
        <v>83</v>
      </c>
      <c r="BK134" s="163">
        <f>ROUND(I134*H134,2)</f>
        <v>0</v>
      </c>
      <c r="BL134" s="18" t="s">
        <v>128</v>
      </c>
      <c r="BM134" s="162" t="s">
        <v>186</v>
      </c>
    </row>
    <row r="135" s="2" customFormat="1" ht="6.96" customHeight="1">
      <c r="A135" s="38"/>
      <c r="B135" s="60"/>
      <c r="C135" s="61"/>
      <c r="D135" s="61"/>
      <c r="E135" s="61"/>
      <c r="F135" s="61"/>
      <c r="G135" s="61"/>
      <c r="H135" s="61"/>
      <c r="I135" s="61"/>
      <c r="J135" s="61"/>
      <c r="K135" s="61"/>
      <c r="L135" s="39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autoFilter ref="C115:K134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104</v>
      </c>
      <c r="L4" s="21"/>
      <c r="M4" s="120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1" t="str">
        <f>'Rekapitulace stavby'!K6</f>
        <v>Louny střecha TSM</v>
      </c>
      <c r="F7" s="31"/>
      <c r="G7" s="31"/>
      <c r="H7" s="31"/>
      <c r="L7" s="21"/>
    </row>
    <row r="8" s="2" customFormat="1" ht="12" customHeight="1">
      <c r="A8" s="38"/>
      <c r="B8" s="39"/>
      <c r="C8" s="38"/>
      <c r="D8" s="31" t="s">
        <v>105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187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18</v>
      </c>
      <c r="E11" s="38"/>
      <c r="F11" s="26" t="s">
        <v>1</v>
      </c>
      <c r="G11" s="38"/>
      <c r="H11" s="38"/>
      <c r="I11" s="31" t="s">
        <v>19</v>
      </c>
      <c r="J11" s="26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20</v>
      </c>
      <c r="E12" s="38"/>
      <c r="F12" s="26" t="s">
        <v>26</v>
      </c>
      <c r="G12" s="38"/>
      <c r="H12" s="38"/>
      <c r="I12" s="31" t="s">
        <v>22</v>
      </c>
      <c r="J12" s="69" t="str">
        <f>'Rekapitulace stavby'!AN8</f>
        <v>6. 1. 2025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24</v>
      </c>
      <c r="E14" s="38"/>
      <c r="F14" s="38"/>
      <c r="G14" s="38"/>
      <c r="H14" s="38"/>
      <c r="I14" s="31" t="s">
        <v>25</v>
      </c>
      <c r="J14" s="26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tr">
        <f>IF('Rekapitulace stavby'!E11="","",'Rekapitulace stavby'!E11)</f>
        <v xml:space="preserve"> </v>
      </c>
      <c r="F15" s="38"/>
      <c r="G15" s="38"/>
      <c r="H15" s="38"/>
      <c r="I15" s="31" t="s">
        <v>27</v>
      </c>
      <c r="J15" s="26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28</v>
      </c>
      <c r="E17" s="38"/>
      <c r="F17" s="38"/>
      <c r="G17" s="38"/>
      <c r="H17" s="38"/>
      <c r="I17" s="31" t="s">
        <v>25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30</v>
      </c>
      <c r="E20" s="38"/>
      <c r="F20" s="38"/>
      <c r="G20" s="38"/>
      <c r="H20" s="38"/>
      <c r="I20" s="31" t="s">
        <v>25</v>
      </c>
      <c r="J20" s="26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tr">
        <f>IF('Rekapitulace stavby'!E17="","",'Rekapitulace stavby'!E17)</f>
        <v xml:space="preserve"> </v>
      </c>
      <c r="F21" s="38"/>
      <c r="G21" s="38"/>
      <c r="H21" s="38"/>
      <c r="I21" s="31" t="s">
        <v>27</v>
      </c>
      <c r="J21" s="26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32</v>
      </c>
      <c r="E23" s="38"/>
      <c r="F23" s="38"/>
      <c r="G23" s="38"/>
      <c r="H23" s="38"/>
      <c r="I23" s="31" t="s">
        <v>25</v>
      </c>
      <c r="J23" s="26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tr">
        <f>IF('Rekapitulace stavby'!E20="","",'Rekapitulace stavby'!E20)</f>
        <v xml:space="preserve"> </v>
      </c>
      <c r="F24" s="38"/>
      <c r="G24" s="38"/>
      <c r="H24" s="38"/>
      <c r="I24" s="31" t="s">
        <v>27</v>
      </c>
      <c r="J24" s="26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33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ROUND(J116,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1" t="s">
        <v>40</v>
      </c>
      <c r="F33" s="127">
        <f>ROUND((SUM(BE116:BE132)),  2)</f>
        <v>0</v>
      </c>
      <c r="G33" s="38"/>
      <c r="H33" s="38"/>
      <c r="I33" s="128">
        <v>0.20999999999999999</v>
      </c>
      <c r="J33" s="127">
        <f>ROUND(((SUM(BE116:BE132))*I33),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41</v>
      </c>
      <c r="F34" s="127">
        <f>ROUND((SUM(BF116:BF132)),  2)</f>
        <v>0</v>
      </c>
      <c r="G34" s="38"/>
      <c r="H34" s="38"/>
      <c r="I34" s="128">
        <v>0.12</v>
      </c>
      <c r="J34" s="127">
        <f>ROUND(((SUM(BF116:BF132))*I34),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42</v>
      </c>
      <c r="F35" s="127">
        <f>ROUND((SUM(BG116:BG132)),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43</v>
      </c>
      <c r="F36" s="127">
        <f>ROUND((SUM(BH116:BH132)),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44</v>
      </c>
      <c r="F37" s="127">
        <f>ROUND((SUM(BI116:BI132)),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107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Louny střecha TSM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1" t="s">
        <v>105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HAB - Hromosvod administrativní budova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20</v>
      </c>
      <c r="D89" s="38"/>
      <c r="E89" s="38"/>
      <c r="F89" s="26" t="str">
        <f>F12</f>
        <v xml:space="preserve"> </v>
      </c>
      <c r="G89" s="38"/>
      <c r="H89" s="38"/>
      <c r="I89" s="31" t="s">
        <v>22</v>
      </c>
      <c r="J89" s="69" t="str">
        <f>IF(J12="","",J12)</f>
        <v>6. 1. 2025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31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31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108</v>
      </c>
      <c r="D94" s="129"/>
      <c r="E94" s="129"/>
      <c r="F94" s="129"/>
      <c r="G94" s="129"/>
      <c r="H94" s="129"/>
      <c r="I94" s="129"/>
      <c r="J94" s="138" t="s">
        <v>109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110</v>
      </c>
      <c r="D96" s="38"/>
      <c r="E96" s="38"/>
      <c r="F96" s="38"/>
      <c r="G96" s="38"/>
      <c r="H96" s="38"/>
      <c r="I96" s="38"/>
      <c r="J96" s="96">
        <f>J116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8" t="s">
        <v>111</v>
      </c>
    </row>
    <row r="97" s="2" customFormat="1" ht="21.84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6.96" customHeight="1">
      <c r="A98" s="38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102" s="2" customFormat="1" ht="6.96" customHeight="1">
      <c r="A102" s="38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24.96" customHeight="1">
      <c r="A103" s="38"/>
      <c r="B103" s="39"/>
      <c r="C103" s="22" t="s">
        <v>112</v>
      </c>
      <c r="D103" s="38"/>
      <c r="E103" s="38"/>
      <c r="F103" s="38"/>
      <c r="G103" s="38"/>
      <c r="H103" s="38"/>
      <c r="I103" s="38"/>
      <c r="J103" s="38"/>
      <c r="K103" s="38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39"/>
      <c r="C104" s="38"/>
      <c r="D104" s="38"/>
      <c r="E104" s="38"/>
      <c r="F104" s="38"/>
      <c r="G104" s="38"/>
      <c r="H104" s="38"/>
      <c r="I104" s="38"/>
      <c r="J104" s="38"/>
      <c r="K104" s="38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12" customHeight="1">
      <c r="A105" s="38"/>
      <c r="B105" s="39"/>
      <c r="C105" s="31" t="s">
        <v>16</v>
      </c>
      <c r="D105" s="38"/>
      <c r="E105" s="38"/>
      <c r="F105" s="38"/>
      <c r="G105" s="38"/>
      <c r="H105" s="38"/>
      <c r="I105" s="38"/>
      <c r="J105" s="38"/>
      <c r="K105" s="38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6.5" customHeight="1">
      <c r="A106" s="38"/>
      <c r="B106" s="39"/>
      <c r="C106" s="38"/>
      <c r="D106" s="38"/>
      <c r="E106" s="121" t="str">
        <f>E7</f>
        <v>Louny střecha TSM</v>
      </c>
      <c r="F106" s="31"/>
      <c r="G106" s="31"/>
      <c r="H106" s="31"/>
      <c r="I106" s="38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1" t="s">
        <v>105</v>
      </c>
      <c r="D107" s="38"/>
      <c r="E107" s="38"/>
      <c r="F107" s="38"/>
      <c r="G107" s="38"/>
      <c r="H107" s="38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38"/>
      <c r="D108" s="38"/>
      <c r="E108" s="67" t="str">
        <f>E9</f>
        <v>HAB - Hromosvod administrativní budova</v>
      </c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1" t="s">
        <v>20</v>
      </c>
      <c r="D110" s="38"/>
      <c r="E110" s="38"/>
      <c r="F110" s="26" t="str">
        <f>F12</f>
        <v xml:space="preserve"> </v>
      </c>
      <c r="G110" s="38"/>
      <c r="H110" s="38"/>
      <c r="I110" s="31" t="s">
        <v>22</v>
      </c>
      <c r="J110" s="69" t="str">
        <f>IF(J12="","",J12)</f>
        <v>6. 1. 2025</v>
      </c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5.15" customHeight="1">
      <c r="A112" s="38"/>
      <c r="B112" s="39"/>
      <c r="C112" s="31" t="s">
        <v>24</v>
      </c>
      <c r="D112" s="38"/>
      <c r="E112" s="38"/>
      <c r="F112" s="26" t="str">
        <f>E15</f>
        <v xml:space="preserve"> </v>
      </c>
      <c r="G112" s="38"/>
      <c r="H112" s="38"/>
      <c r="I112" s="31" t="s">
        <v>30</v>
      </c>
      <c r="J112" s="36" t="str">
        <f>E21</f>
        <v xml:space="preserve"> </v>
      </c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1" t="s">
        <v>28</v>
      </c>
      <c r="D113" s="38"/>
      <c r="E113" s="38"/>
      <c r="F113" s="26" t="str">
        <f>IF(E18="","",E18)</f>
        <v>Vyplň údaj</v>
      </c>
      <c r="G113" s="38"/>
      <c r="H113" s="38"/>
      <c r="I113" s="31" t="s">
        <v>32</v>
      </c>
      <c r="J113" s="36" t="str">
        <f>E24</f>
        <v xml:space="preserve"> </v>
      </c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0.32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9" customFormat="1" ht="29.28" customHeight="1">
      <c r="A115" s="140"/>
      <c r="B115" s="141"/>
      <c r="C115" s="142" t="s">
        <v>113</v>
      </c>
      <c r="D115" s="143" t="s">
        <v>60</v>
      </c>
      <c r="E115" s="143" t="s">
        <v>56</v>
      </c>
      <c r="F115" s="143" t="s">
        <v>57</v>
      </c>
      <c r="G115" s="143" t="s">
        <v>114</v>
      </c>
      <c r="H115" s="143" t="s">
        <v>115</v>
      </c>
      <c r="I115" s="143" t="s">
        <v>116</v>
      </c>
      <c r="J115" s="143" t="s">
        <v>109</v>
      </c>
      <c r="K115" s="144" t="s">
        <v>117</v>
      </c>
      <c r="L115" s="145"/>
      <c r="M115" s="86" t="s">
        <v>1</v>
      </c>
      <c r="N115" s="87" t="s">
        <v>39</v>
      </c>
      <c r="O115" s="87" t="s">
        <v>118</v>
      </c>
      <c r="P115" s="87" t="s">
        <v>119</v>
      </c>
      <c r="Q115" s="87" t="s">
        <v>120</v>
      </c>
      <c r="R115" s="87" t="s">
        <v>121</v>
      </c>
      <c r="S115" s="87" t="s">
        <v>122</v>
      </c>
      <c r="T115" s="88" t="s">
        <v>123</v>
      </c>
      <c r="U115" s="140"/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/>
    </row>
    <row r="116" s="2" customFormat="1" ht="22.8" customHeight="1">
      <c r="A116" s="38"/>
      <c r="B116" s="39"/>
      <c r="C116" s="93" t="s">
        <v>124</v>
      </c>
      <c r="D116" s="38"/>
      <c r="E116" s="38"/>
      <c r="F116" s="38"/>
      <c r="G116" s="38"/>
      <c r="H116" s="38"/>
      <c r="I116" s="38"/>
      <c r="J116" s="146">
        <f>BK116</f>
        <v>0</v>
      </c>
      <c r="K116" s="38"/>
      <c r="L116" s="39"/>
      <c r="M116" s="89"/>
      <c r="N116" s="73"/>
      <c r="O116" s="90"/>
      <c r="P116" s="147">
        <f>SUM(P117:P132)</f>
        <v>0</v>
      </c>
      <c r="Q116" s="90"/>
      <c r="R116" s="147">
        <f>SUM(R117:R132)</f>
        <v>0</v>
      </c>
      <c r="S116" s="90"/>
      <c r="T116" s="148">
        <f>SUM(T117:T132)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8" t="s">
        <v>74</v>
      </c>
      <c r="AU116" s="18" t="s">
        <v>111</v>
      </c>
      <c r="BK116" s="149">
        <f>SUM(BK117:BK132)</f>
        <v>0</v>
      </c>
    </row>
    <row r="117" s="2" customFormat="1" ht="24.15" customHeight="1">
      <c r="A117" s="38"/>
      <c r="B117" s="150"/>
      <c r="C117" s="151" t="s">
        <v>83</v>
      </c>
      <c r="D117" s="151" t="s">
        <v>125</v>
      </c>
      <c r="E117" s="152" t="s">
        <v>126</v>
      </c>
      <c r="F117" s="153" t="s">
        <v>127</v>
      </c>
      <c r="G117" s="154" t="s">
        <v>1</v>
      </c>
      <c r="H117" s="155">
        <v>3</v>
      </c>
      <c r="I117" s="156"/>
      <c r="J117" s="157">
        <f>ROUND(I117*H117,2)</f>
        <v>0</v>
      </c>
      <c r="K117" s="153" t="s">
        <v>1</v>
      </c>
      <c r="L117" s="39"/>
      <c r="M117" s="158" t="s">
        <v>1</v>
      </c>
      <c r="N117" s="159" t="s">
        <v>40</v>
      </c>
      <c r="O117" s="77"/>
      <c r="P117" s="160">
        <f>O117*H117</f>
        <v>0</v>
      </c>
      <c r="Q117" s="160">
        <v>0</v>
      </c>
      <c r="R117" s="160">
        <f>Q117*H117</f>
        <v>0</v>
      </c>
      <c r="S117" s="160">
        <v>0</v>
      </c>
      <c r="T117" s="161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62" t="s">
        <v>128</v>
      </c>
      <c r="AT117" s="162" t="s">
        <v>125</v>
      </c>
      <c r="AU117" s="162" t="s">
        <v>75</v>
      </c>
      <c r="AY117" s="18" t="s">
        <v>129</v>
      </c>
      <c r="BE117" s="163">
        <f>IF(N117="základní",J117,0)</f>
        <v>0</v>
      </c>
      <c r="BF117" s="163">
        <f>IF(N117="snížená",J117,0)</f>
        <v>0</v>
      </c>
      <c r="BG117" s="163">
        <f>IF(N117="zákl. přenesená",J117,0)</f>
        <v>0</v>
      </c>
      <c r="BH117" s="163">
        <f>IF(N117="sníž. přenesená",J117,0)</f>
        <v>0</v>
      </c>
      <c r="BI117" s="163">
        <f>IF(N117="nulová",J117,0)</f>
        <v>0</v>
      </c>
      <c r="BJ117" s="18" t="s">
        <v>83</v>
      </c>
      <c r="BK117" s="163">
        <f>ROUND(I117*H117,2)</f>
        <v>0</v>
      </c>
      <c r="BL117" s="18" t="s">
        <v>128</v>
      </c>
      <c r="BM117" s="162" t="s">
        <v>85</v>
      </c>
    </row>
    <row r="118" s="2" customFormat="1" ht="16.5" customHeight="1">
      <c r="A118" s="38"/>
      <c r="B118" s="150"/>
      <c r="C118" s="151" t="s">
        <v>85</v>
      </c>
      <c r="D118" s="151" t="s">
        <v>125</v>
      </c>
      <c r="E118" s="152" t="s">
        <v>188</v>
      </c>
      <c r="F118" s="153" t="s">
        <v>189</v>
      </c>
      <c r="G118" s="154" t="s">
        <v>1</v>
      </c>
      <c r="H118" s="155">
        <v>3</v>
      </c>
      <c r="I118" s="156"/>
      <c r="J118" s="157">
        <f>ROUND(I118*H118,2)</f>
        <v>0</v>
      </c>
      <c r="K118" s="153" t="s">
        <v>1</v>
      </c>
      <c r="L118" s="39"/>
      <c r="M118" s="158" t="s">
        <v>1</v>
      </c>
      <c r="N118" s="159" t="s">
        <v>40</v>
      </c>
      <c r="O118" s="77"/>
      <c r="P118" s="160">
        <f>O118*H118</f>
        <v>0</v>
      </c>
      <c r="Q118" s="160">
        <v>0</v>
      </c>
      <c r="R118" s="160">
        <f>Q118*H118</f>
        <v>0</v>
      </c>
      <c r="S118" s="160">
        <v>0</v>
      </c>
      <c r="T118" s="161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62" t="s">
        <v>128</v>
      </c>
      <c r="AT118" s="162" t="s">
        <v>125</v>
      </c>
      <c r="AU118" s="162" t="s">
        <v>75</v>
      </c>
      <c r="AY118" s="18" t="s">
        <v>129</v>
      </c>
      <c r="BE118" s="163">
        <f>IF(N118="základní",J118,0)</f>
        <v>0</v>
      </c>
      <c r="BF118" s="163">
        <f>IF(N118="snížená",J118,0)</f>
        <v>0</v>
      </c>
      <c r="BG118" s="163">
        <f>IF(N118="zákl. přenesená",J118,0)</f>
        <v>0</v>
      </c>
      <c r="BH118" s="163">
        <f>IF(N118="sníž. přenesená",J118,0)</f>
        <v>0</v>
      </c>
      <c r="BI118" s="163">
        <f>IF(N118="nulová",J118,0)</f>
        <v>0</v>
      </c>
      <c r="BJ118" s="18" t="s">
        <v>83</v>
      </c>
      <c r="BK118" s="163">
        <f>ROUND(I118*H118,2)</f>
        <v>0</v>
      </c>
      <c r="BL118" s="18" t="s">
        <v>128</v>
      </c>
      <c r="BM118" s="162" t="s">
        <v>128</v>
      </c>
    </row>
    <row r="119" s="2" customFormat="1" ht="16.5" customHeight="1">
      <c r="A119" s="38"/>
      <c r="B119" s="150"/>
      <c r="C119" s="151" t="s">
        <v>132</v>
      </c>
      <c r="D119" s="151" t="s">
        <v>125</v>
      </c>
      <c r="E119" s="152" t="s">
        <v>190</v>
      </c>
      <c r="F119" s="153" t="s">
        <v>191</v>
      </c>
      <c r="G119" s="154" t="s">
        <v>1</v>
      </c>
      <c r="H119" s="155">
        <v>27</v>
      </c>
      <c r="I119" s="156"/>
      <c r="J119" s="157">
        <f>ROUND(I119*H119,2)</f>
        <v>0</v>
      </c>
      <c r="K119" s="153" t="s">
        <v>1</v>
      </c>
      <c r="L119" s="39"/>
      <c r="M119" s="158" t="s">
        <v>1</v>
      </c>
      <c r="N119" s="159" t="s">
        <v>40</v>
      </c>
      <c r="O119" s="77"/>
      <c r="P119" s="160">
        <f>O119*H119</f>
        <v>0</v>
      </c>
      <c r="Q119" s="160">
        <v>0</v>
      </c>
      <c r="R119" s="160">
        <f>Q119*H119</f>
        <v>0</v>
      </c>
      <c r="S119" s="160">
        <v>0</v>
      </c>
      <c r="T119" s="161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62" t="s">
        <v>128</v>
      </c>
      <c r="AT119" s="162" t="s">
        <v>125</v>
      </c>
      <c r="AU119" s="162" t="s">
        <v>75</v>
      </c>
      <c r="AY119" s="18" t="s">
        <v>129</v>
      </c>
      <c r="BE119" s="163">
        <f>IF(N119="základní",J119,0)</f>
        <v>0</v>
      </c>
      <c r="BF119" s="163">
        <f>IF(N119="snížená",J119,0)</f>
        <v>0</v>
      </c>
      <c r="BG119" s="163">
        <f>IF(N119="zákl. přenesená",J119,0)</f>
        <v>0</v>
      </c>
      <c r="BH119" s="163">
        <f>IF(N119="sníž. přenesená",J119,0)</f>
        <v>0</v>
      </c>
      <c r="BI119" s="163">
        <f>IF(N119="nulová",J119,0)</f>
        <v>0</v>
      </c>
      <c r="BJ119" s="18" t="s">
        <v>83</v>
      </c>
      <c r="BK119" s="163">
        <f>ROUND(I119*H119,2)</f>
        <v>0</v>
      </c>
      <c r="BL119" s="18" t="s">
        <v>128</v>
      </c>
      <c r="BM119" s="162" t="s">
        <v>135</v>
      </c>
    </row>
    <row r="120" s="2" customFormat="1" ht="16.5" customHeight="1">
      <c r="A120" s="38"/>
      <c r="B120" s="150"/>
      <c r="C120" s="151" t="s">
        <v>128</v>
      </c>
      <c r="D120" s="151" t="s">
        <v>125</v>
      </c>
      <c r="E120" s="152" t="s">
        <v>192</v>
      </c>
      <c r="F120" s="153" t="s">
        <v>193</v>
      </c>
      <c r="G120" s="154" t="s">
        <v>1</v>
      </c>
      <c r="H120" s="155">
        <v>9</v>
      </c>
      <c r="I120" s="156"/>
      <c r="J120" s="157">
        <f>ROUND(I120*H120,2)</f>
        <v>0</v>
      </c>
      <c r="K120" s="153" t="s">
        <v>1</v>
      </c>
      <c r="L120" s="39"/>
      <c r="M120" s="158" t="s">
        <v>1</v>
      </c>
      <c r="N120" s="159" t="s">
        <v>40</v>
      </c>
      <c r="O120" s="77"/>
      <c r="P120" s="160">
        <f>O120*H120</f>
        <v>0</v>
      </c>
      <c r="Q120" s="160">
        <v>0</v>
      </c>
      <c r="R120" s="160">
        <f>Q120*H120</f>
        <v>0</v>
      </c>
      <c r="S120" s="160">
        <v>0</v>
      </c>
      <c r="T120" s="161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162" t="s">
        <v>128</v>
      </c>
      <c r="AT120" s="162" t="s">
        <v>125</v>
      </c>
      <c r="AU120" s="162" t="s">
        <v>75</v>
      </c>
      <c r="AY120" s="18" t="s">
        <v>129</v>
      </c>
      <c r="BE120" s="163">
        <f>IF(N120="základní",J120,0)</f>
        <v>0</v>
      </c>
      <c r="BF120" s="163">
        <f>IF(N120="snížená",J120,0)</f>
        <v>0</v>
      </c>
      <c r="BG120" s="163">
        <f>IF(N120="zákl. přenesená",J120,0)</f>
        <v>0</v>
      </c>
      <c r="BH120" s="163">
        <f>IF(N120="sníž. přenesená",J120,0)</f>
        <v>0</v>
      </c>
      <c r="BI120" s="163">
        <f>IF(N120="nulová",J120,0)</f>
        <v>0</v>
      </c>
      <c r="BJ120" s="18" t="s">
        <v>83</v>
      </c>
      <c r="BK120" s="163">
        <f>ROUND(I120*H120,2)</f>
        <v>0</v>
      </c>
      <c r="BL120" s="18" t="s">
        <v>128</v>
      </c>
      <c r="BM120" s="162" t="s">
        <v>138</v>
      </c>
    </row>
    <row r="121" s="2" customFormat="1" ht="21.75" customHeight="1">
      <c r="A121" s="38"/>
      <c r="B121" s="150"/>
      <c r="C121" s="151" t="s">
        <v>139</v>
      </c>
      <c r="D121" s="151" t="s">
        <v>125</v>
      </c>
      <c r="E121" s="152" t="s">
        <v>143</v>
      </c>
      <c r="F121" s="153" t="s">
        <v>144</v>
      </c>
      <c r="G121" s="154" t="s">
        <v>1</v>
      </c>
      <c r="H121" s="155">
        <v>3</v>
      </c>
      <c r="I121" s="156"/>
      <c r="J121" s="157">
        <f>ROUND(I121*H121,2)</f>
        <v>0</v>
      </c>
      <c r="K121" s="153" t="s">
        <v>1</v>
      </c>
      <c r="L121" s="39"/>
      <c r="M121" s="158" t="s">
        <v>1</v>
      </c>
      <c r="N121" s="159" t="s">
        <v>40</v>
      </c>
      <c r="O121" s="77"/>
      <c r="P121" s="160">
        <f>O121*H121</f>
        <v>0</v>
      </c>
      <c r="Q121" s="160">
        <v>0</v>
      </c>
      <c r="R121" s="160">
        <f>Q121*H121</f>
        <v>0</v>
      </c>
      <c r="S121" s="160">
        <v>0</v>
      </c>
      <c r="T121" s="161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62" t="s">
        <v>128</v>
      </c>
      <c r="AT121" s="162" t="s">
        <v>125</v>
      </c>
      <c r="AU121" s="162" t="s">
        <v>75</v>
      </c>
      <c r="AY121" s="18" t="s">
        <v>129</v>
      </c>
      <c r="BE121" s="163">
        <f>IF(N121="základní",J121,0)</f>
        <v>0</v>
      </c>
      <c r="BF121" s="163">
        <f>IF(N121="snížená",J121,0)</f>
        <v>0</v>
      </c>
      <c r="BG121" s="163">
        <f>IF(N121="zákl. přenesená",J121,0)</f>
        <v>0</v>
      </c>
      <c r="BH121" s="163">
        <f>IF(N121="sníž. přenesená",J121,0)</f>
        <v>0</v>
      </c>
      <c r="BI121" s="163">
        <f>IF(N121="nulová",J121,0)</f>
        <v>0</v>
      </c>
      <c r="BJ121" s="18" t="s">
        <v>83</v>
      </c>
      <c r="BK121" s="163">
        <f>ROUND(I121*H121,2)</f>
        <v>0</v>
      </c>
      <c r="BL121" s="18" t="s">
        <v>128</v>
      </c>
      <c r="BM121" s="162" t="s">
        <v>142</v>
      </c>
    </row>
    <row r="122" s="2" customFormat="1" ht="16.5" customHeight="1">
      <c r="A122" s="38"/>
      <c r="B122" s="150"/>
      <c r="C122" s="151" t="s">
        <v>135</v>
      </c>
      <c r="D122" s="151" t="s">
        <v>125</v>
      </c>
      <c r="E122" s="152" t="s">
        <v>160</v>
      </c>
      <c r="F122" s="153" t="s">
        <v>161</v>
      </c>
      <c r="G122" s="154" t="s">
        <v>1</v>
      </c>
      <c r="H122" s="155">
        <v>20</v>
      </c>
      <c r="I122" s="156"/>
      <c r="J122" s="157">
        <f>ROUND(I122*H122,2)</f>
        <v>0</v>
      </c>
      <c r="K122" s="153" t="s">
        <v>1</v>
      </c>
      <c r="L122" s="39"/>
      <c r="M122" s="158" t="s">
        <v>1</v>
      </c>
      <c r="N122" s="159" t="s">
        <v>40</v>
      </c>
      <c r="O122" s="77"/>
      <c r="P122" s="160">
        <f>O122*H122</f>
        <v>0</v>
      </c>
      <c r="Q122" s="160">
        <v>0</v>
      </c>
      <c r="R122" s="160">
        <f>Q122*H122</f>
        <v>0</v>
      </c>
      <c r="S122" s="160">
        <v>0</v>
      </c>
      <c r="T122" s="161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62" t="s">
        <v>128</v>
      </c>
      <c r="AT122" s="162" t="s">
        <v>125</v>
      </c>
      <c r="AU122" s="162" t="s">
        <v>75</v>
      </c>
      <c r="AY122" s="18" t="s">
        <v>129</v>
      </c>
      <c r="BE122" s="163">
        <f>IF(N122="základní",J122,0)</f>
        <v>0</v>
      </c>
      <c r="BF122" s="163">
        <f>IF(N122="snížená",J122,0)</f>
        <v>0</v>
      </c>
      <c r="BG122" s="163">
        <f>IF(N122="zákl. přenesená",J122,0)</f>
        <v>0</v>
      </c>
      <c r="BH122" s="163">
        <f>IF(N122="sníž. přenesená",J122,0)</f>
        <v>0</v>
      </c>
      <c r="BI122" s="163">
        <f>IF(N122="nulová",J122,0)</f>
        <v>0</v>
      </c>
      <c r="BJ122" s="18" t="s">
        <v>83</v>
      </c>
      <c r="BK122" s="163">
        <f>ROUND(I122*H122,2)</f>
        <v>0</v>
      </c>
      <c r="BL122" s="18" t="s">
        <v>128</v>
      </c>
      <c r="BM122" s="162" t="s">
        <v>8</v>
      </c>
    </row>
    <row r="123" s="2" customFormat="1" ht="16.5" customHeight="1">
      <c r="A123" s="38"/>
      <c r="B123" s="150"/>
      <c r="C123" s="151" t="s">
        <v>145</v>
      </c>
      <c r="D123" s="151" t="s">
        <v>125</v>
      </c>
      <c r="E123" s="152" t="s">
        <v>194</v>
      </c>
      <c r="F123" s="153" t="s">
        <v>195</v>
      </c>
      <c r="G123" s="154" t="s">
        <v>1</v>
      </c>
      <c r="H123" s="155">
        <v>6</v>
      </c>
      <c r="I123" s="156"/>
      <c r="J123" s="157">
        <f>ROUND(I123*H123,2)</f>
        <v>0</v>
      </c>
      <c r="K123" s="153" t="s">
        <v>1</v>
      </c>
      <c r="L123" s="39"/>
      <c r="M123" s="158" t="s">
        <v>1</v>
      </c>
      <c r="N123" s="159" t="s">
        <v>40</v>
      </c>
      <c r="O123" s="77"/>
      <c r="P123" s="160">
        <f>O123*H123</f>
        <v>0</v>
      </c>
      <c r="Q123" s="160">
        <v>0</v>
      </c>
      <c r="R123" s="160">
        <f>Q123*H123</f>
        <v>0</v>
      </c>
      <c r="S123" s="160">
        <v>0</v>
      </c>
      <c r="T123" s="161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62" t="s">
        <v>128</v>
      </c>
      <c r="AT123" s="162" t="s">
        <v>125</v>
      </c>
      <c r="AU123" s="162" t="s">
        <v>75</v>
      </c>
      <c r="AY123" s="18" t="s">
        <v>129</v>
      </c>
      <c r="BE123" s="163">
        <f>IF(N123="základní",J123,0)</f>
        <v>0</v>
      </c>
      <c r="BF123" s="163">
        <f>IF(N123="snížená",J123,0)</f>
        <v>0</v>
      </c>
      <c r="BG123" s="163">
        <f>IF(N123="zákl. přenesená",J123,0)</f>
        <v>0</v>
      </c>
      <c r="BH123" s="163">
        <f>IF(N123="sníž. přenesená",J123,0)</f>
        <v>0</v>
      </c>
      <c r="BI123" s="163">
        <f>IF(N123="nulová",J123,0)</f>
        <v>0</v>
      </c>
      <c r="BJ123" s="18" t="s">
        <v>83</v>
      </c>
      <c r="BK123" s="163">
        <f>ROUND(I123*H123,2)</f>
        <v>0</v>
      </c>
      <c r="BL123" s="18" t="s">
        <v>128</v>
      </c>
      <c r="BM123" s="162" t="s">
        <v>148</v>
      </c>
    </row>
    <row r="124" s="2" customFormat="1" ht="24.15" customHeight="1">
      <c r="A124" s="38"/>
      <c r="B124" s="150"/>
      <c r="C124" s="151" t="s">
        <v>138</v>
      </c>
      <c r="D124" s="151" t="s">
        <v>125</v>
      </c>
      <c r="E124" s="152" t="s">
        <v>196</v>
      </c>
      <c r="F124" s="153" t="s">
        <v>197</v>
      </c>
      <c r="G124" s="154" t="s">
        <v>1</v>
      </c>
      <c r="H124" s="155">
        <v>6</v>
      </c>
      <c r="I124" s="156"/>
      <c r="J124" s="157">
        <f>ROUND(I124*H124,2)</f>
        <v>0</v>
      </c>
      <c r="K124" s="153" t="s">
        <v>1</v>
      </c>
      <c r="L124" s="39"/>
      <c r="M124" s="158" t="s">
        <v>1</v>
      </c>
      <c r="N124" s="159" t="s">
        <v>40</v>
      </c>
      <c r="O124" s="77"/>
      <c r="P124" s="160">
        <f>O124*H124</f>
        <v>0</v>
      </c>
      <c r="Q124" s="160">
        <v>0</v>
      </c>
      <c r="R124" s="160">
        <f>Q124*H124</f>
        <v>0</v>
      </c>
      <c r="S124" s="160">
        <v>0</v>
      </c>
      <c r="T124" s="161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62" t="s">
        <v>128</v>
      </c>
      <c r="AT124" s="162" t="s">
        <v>125</v>
      </c>
      <c r="AU124" s="162" t="s">
        <v>75</v>
      </c>
      <c r="AY124" s="18" t="s">
        <v>129</v>
      </c>
      <c r="BE124" s="163">
        <f>IF(N124="základní",J124,0)</f>
        <v>0</v>
      </c>
      <c r="BF124" s="163">
        <f>IF(N124="snížená",J124,0)</f>
        <v>0</v>
      </c>
      <c r="BG124" s="163">
        <f>IF(N124="zákl. přenesená",J124,0)</f>
        <v>0</v>
      </c>
      <c r="BH124" s="163">
        <f>IF(N124="sníž. přenesená",J124,0)</f>
        <v>0</v>
      </c>
      <c r="BI124" s="163">
        <f>IF(N124="nulová",J124,0)</f>
        <v>0</v>
      </c>
      <c r="BJ124" s="18" t="s">
        <v>83</v>
      </c>
      <c r="BK124" s="163">
        <f>ROUND(I124*H124,2)</f>
        <v>0</v>
      </c>
      <c r="BL124" s="18" t="s">
        <v>128</v>
      </c>
      <c r="BM124" s="162" t="s">
        <v>151</v>
      </c>
    </row>
    <row r="125" s="2" customFormat="1" ht="16.5" customHeight="1">
      <c r="A125" s="38"/>
      <c r="B125" s="150"/>
      <c r="C125" s="151" t="s">
        <v>152</v>
      </c>
      <c r="D125" s="151" t="s">
        <v>125</v>
      </c>
      <c r="E125" s="152" t="s">
        <v>198</v>
      </c>
      <c r="F125" s="153" t="s">
        <v>154</v>
      </c>
      <c r="G125" s="154" t="s">
        <v>1</v>
      </c>
      <c r="H125" s="155">
        <v>3</v>
      </c>
      <c r="I125" s="156"/>
      <c r="J125" s="157">
        <f>ROUND(I125*H125,2)</f>
        <v>0</v>
      </c>
      <c r="K125" s="153" t="s">
        <v>1</v>
      </c>
      <c r="L125" s="39"/>
      <c r="M125" s="158" t="s">
        <v>1</v>
      </c>
      <c r="N125" s="159" t="s">
        <v>40</v>
      </c>
      <c r="O125" s="77"/>
      <c r="P125" s="160">
        <f>O125*H125</f>
        <v>0</v>
      </c>
      <c r="Q125" s="160">
        <v>0</v>
      </c>
      <c r="R125" s="160">
        <f>Q125*H125</f>
        <v>0</v>
      </c>
      <c r="S125" s="160">
        <v>0</v>
      </c>
      <c r="T125" s="161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62" t="s">
        <v>128</v>
      </c>
      <c r="AT125" s="162" t="s">
        <v>125</v>
      </c>
      <c r="AU125" s="162" t="s">
        <v>75</v>
      </c>
      <c r="AY125" s="18" t="s">
        <v>129</v>
      </c>
      <c r="BE125" s="163">
        <f>IF(N125="základní",J125,0)</f>
        <v>0</v>
      </c>
      <c r="BF125" s="163">
        <f>IF(N125="snížená",J125,0)</f>
        <v>0</v>
      </c>
      <c r="BG125" s="163">
        <f>IF(N125="zákl. přenesená",J125,0)</f>
        <v>0</v>
      </c>
      <c r="BH125" s="163">
        <f>IF(N125="sníž. přenesená",J125,0)</f>
        <v>0</v>
      </c>
      <c r="BI125" s="163">
        <f>IF(N125="nulová",J125,0)</f>
        <v>0</v>
      </c>
      <c r="BJ125" s="18" t="s">
        <v>83</v>
      </c>
      <c r="BK125" s="163">
        <f>ROUND(I125*H125,2)</f>
        <v>0</v>
      </c>
      <c r="BL125" s="18" t="s">
        <v>128</v>
      </c>
      <c r="BM125" s="162" t="s">
        <v>155</v>
      </c>
    </row>
    <row r="126" s="2" customFormat="1" ht="16.5" customHeight="1">
      <c r="A126" s="38"/>
      <c r="B126" s="150"/>
      <c r="C126" s="151" t="s">
        <v>142</v>
      </c>
      <c r="D126" s="151" t="s">
        <v>125</v>
      </c>
      <c r="E126" s="152" t="s">
        <v>156</v>
      </c>
      <c r="F126" s="153" t="s">
        <v>157</v>
      </c>
      <c r="G126" s="154" t="s">
        <v>1</v>
      </c>
      <c r="H126" s="155">
        <v>3</v>
      </c>
      <c r="I126" s="156"/>
      <c r="J126" s="157">
        <f>ROUND(I126*H126,2)</f>
        <v>0</v>
      </c>
      <c r="K126" s="153" t="s">
        <v>1</v>
      </c>
      <c r="L126" s="39"/>
      <c r="M126" s="158" t="s">
        <v>1</v>
      </c>
      <c r="N126" s="159" t="s">
        <v>40</v>
      </c>
      <c r="O126" s="77"/>
      <c r="P126" s="160">
        <f>O126*H126</f>
        <v>0</v>
      </c>
      <c r="Q126" s="160">
        <v>0</v>
      </c>
      <c r="R126" s="160">
        <f>Q126*H126</f>
        <v>0</v>
      </c>
      <c r="S126" s="160">
        <v>0</v>
      </c>
      <c r="T126" s="161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62" t="s">
        <v>128</v>
      </c>
      <c r="AT126" s="162" t="s">
        <v>125</v>
      </c>
      <c r="AU126" s="162" t="s">
        <v>75</v>
      </c>
      <c r="AY126" s="18" t="s">
        <v>129</v>
      </c>
      <c r="BE126" s="163">
        <f>IF(N126="základní",J126,0)</f>
        <v>0</v>
      </c>
      <c r="BF126" s="163">
        <f>IF(N126="snížená",J126,0)</f>
        <v>0</v>
      </c>
      <c r="BG126" s="163">
        <f>IF(N126="zákl. přenesená",J126,0)</f>
        <v>0</v>
      </c>
      <c r="BH126" s="163">
        <f>IF(N126="sníž. přenesená",J126,0)</f>
        <v>0</v>
      </c>
      <c r="BI126" s="163">
        <f>IF(N126="nulová",J126,0)</f>
        <v>0</v>
      </c>
      <c r="BJ126" s="18" t="s">
        <v>83</v>
      </c>
      <c r="BK126" s="163">
        <f>ROUND(I126*H126,2)</f>
        <v>0</v>
      </c>
      <c r="BL126" s="18" t="s">
        <v>128</v>
      </c>
      <c r="BM126" s="162" t="s">
        <v>158</v>
      </c>
    </row>
    <row r="127" s="2" customFormat="1" ht="16.5" customHeight="1">
      <c r="A127" s="38"/>
      <c r="B127" s="150"/>
      <c r="C127" s="151" t="s">
        <v>159</v>
      </c>
      <c r="D127" s="151" t="s">
        <v>125</v>
      </c>
      <c r="E127" s="152" t="s">
        <v>163</v>
      </c>
      <c r="F127" s="153" t="s">
        <v>164</v>
      </c>
      <c r="G127" s="154" t="s">
        <v>1</v>
      </c>
      <c r="H127" s="155">
        <v>37</v>
      </c>
      <c r="I127" s="156"/>
      <c r="J127" s="157">
        <f>ROUND(I127*H127,2)</f>
        <v>0</v>
      </c>
      <c r="K127" s="153" t="s">
        <v>1</v>
      </c>
      <c r="L127" s="39"/>
      <c r="M127" s="158" t="s">
        <v>1</v>
      </c>
      <c r="N127" s="159" t="s">
        <v>40</v>
      </c>
      <c r="O127" s="77"/>
      <c r="P127" s="160">
        <f>O127*H127</f>
        <v>0</v>
      </c>
      <c r="Q127" s="160">
        <v>0</v>
      </c>
      <c r="R127" s="160">
        <f>Q127*H127</f>
        <v>0</v>
      </c>
      <c r="S127" s="160">
        <v>0</v>
      </c>
      <c r="T127" s="161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62" t="s">
        <v>128</v>
      </c>
      <c r="AT127" s="162" t="s">
        <v>125</v>
      </c>
      <c r="AU127" s="162" t="s">
        <v>75</v>
      </c>
      <c r="AY127" s="18" t="s">
        <v>129</v>
      </c>
      <c r="BE127" s="163">
        <f>IF(N127="základní",J127,0)</f>
        <v>0</v>
      </c>
      <c r="BF127" s="163">
        <f>IF(N127="snížená",J127,0)</f>
        <v>0</v>
      </c>
      <c r="BG127" s="163">
        <f>IF(N127="zákl. přenesená",J127,0)</f>
        <v>0</v>
      </c>
      <c r="BH127" s="163">
        <f>IF(N127="sníž. přenesená",J127,0)</f>
        <v>0</v>
      </c>
      <c r="BI127" s="163">
        <f>IF(N127="nulová",J127,0)</f>
        <v>0</v>
      </c>
      <c r="BJ127" s="18" t="s">
        <v>83</v>
      </c>
      <c r="BK127" s="163">
        <f>ROUND(I127*H127,2)</f>
        <v>0</v>
      </c>
      <c r="BL127" s="18" t="s">
        <v>128</v>
      </c>
      <c r="BM127" s="162" t="s">
        <v>162</v>
      </c>
    </row>
    <row r="128" s="2" customFormat="1" ht="16.5" customHeight="1">
      <c r="A128" s="38"/>
      <c r="B128" s="150"/>
      <c r="C128" s="151" t="s">
        <v>8</v>
      </c>
      <c r="D128" s="151" t="s">
        <v>125</v>
      </c>
      <c r="E128" s="152" t="s">
        <v>170</v>
      </c>
      <c r="F128" s="153" t="s">
        <v>171</v>
      </c>
      <c r="G128" s="154" t="s">
        <v>1</v>
      </c>
      <c r="H128" s="155">
        <v>1</v>
      </c>
      <c r="I128" s="156"/>
      <c r="J128" s="157">
        <f>ROUND(I128*H128,2)</f>
        <v>0</v>
      </c>
      <c r="K128" s="153" t="s">
        <v>1</v>
      </c>
      <c r="L128" s="39"/>
      <c r="M128" s="158" t="s">
        <v>1</v>
      </c>
      <c r="N128" s="159" t="s">
        <v>40</v>
      </c>
      <c r="O128" s="77"/>
      <c r="P128" s="160">
        <f>O128*H128</f>
        <v>0</v>
      </c>
      <c r="Q128" s="160">
        <v>0</v>
      </c>
      <c r="R128" s="160">
        <f>Q128*H128</f>
        <v>0</v>
      </c>
      <c r="S128" s="160">
        <v>0</v>
      </c>
      <c r="T128" s="161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62" t="s">
        <v>128</v>
      </c>
      <c r="AT128" s="162" t="s">
        <v>125</v>
      </c>
      <c r="AU128" s="162" t="s">
        <v>75</v>
      </c>
      <c r="AY128" s="18" t="s">
        <v>129</v>
      </c>
      <c r="BE128" s="163">
        <f>IF(N128="základní",J128,0)</f>
        <v>0</v>
      </c>
      <c r="BF128" s="163">
        <f>IF(N128="snížená",J128,0)</f>
        <v>0</v>
      </c>
      <c r="BG128" s="163">
        <f>IF(N128="zákl. přenesená",J128,0)</f>
        <v>0</v>
      </c>
      <c r="BH128" s="163">
        <f>IF(N128="sníž. přenesená",J128,0)</f>
        <v>0</v>
      </c>
      <c r="BI128" s="163">
        <f>IF(N128="nulová",J128,0)</f>
        <v>0</v>
      </c>
      <c r="BJ128" s="18" t="s">
        <v>83</v>
      </c>
      <c r="BK128" s="163">
        <f>ROUND(I128*H128,2)</f>
        <v>0</v>
      </c>
      <c r="BL128" s="18" t="s">
        <v>128</v>
      </c>
      <c r="BM128" s="162" t="s">
        <v>165</v>
      </c>
    </row>
    <row r="129" s="2" customFormat="1" ht="16.5" customHeight="1">
      <c r="A129" s="38"/>
      <c r="B129" s="150"/>
      <c r="C129" s="151" t="s">
        <v>166</v>
      </c>
      <c r="D129" s="151" t="s">
        <v>125</v>
      </c>
      <c r="E129" s="152" t="s">
        <v>199</v>
      </c>
      <c r="F129" s="153" t="s">
        <v>175</v>
      </c>
      <c r="G129" s="154" t="s">
        <v>1</v>
      </c>
      <c r="H129" s="155">
        <v>1</v>
      </c>
      <c r="I129" s="156"/>
      <c r="J129" s="157">
        <f>ROUND(I129*H129,2)</f>
        <v>0</v>
      </c>
      <c r="K129" s="153" t="s">
        <v>1</v>
      </c>
      <c r="L129" s="39"/>
      <c r="M129" s="158" t="s">
        <v>1</v>
      </c>
      <c r="N129" s="159" t="s">
        <v>40</v>
      </c>
      <c r="O129" s="77"/>
      <c r="P129" s="160">
        <f>O129*H129</f>
        <v>0</v>
      </c>
      <c r="Q129" s="160">
        <v>0</v>
      </c>
      <c r="R129" s="160">
        <f>Q129*H129</f>
        <v>0</v>
      </c>
      <c r="S129" s="160">
        <v>0</v>
      </c>
      <c r="T129" s="161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62" t="s">
        <v>128</v>
      </c>
      <c r="AT129" s="162" t="s">
        <v>125</v>
      </c>
      <c r="AU129" s="162" t="s">
        <v>75</v>
      </c>
      <c r="AY129" s="18" t="s">
        <v>129</v>
      </c>
      <c r="BE129" s="163">
        <f>IF(N129="základní",J129,0)</f>
        <v>0</v>
      </c>
      <c r="BF129" s="163">
        <f>IF(N129="snížená",J129,0)</f>
        <v>0</v>
      </c>
      <c r="BG129" s="163">
        <f>IF(N129="zákl. přenesená",J129,0)</f>
        <v>0</v>
      </c>
      <c r="BH129" s="163">
        <f>IF(N129="sníž. přenesená",J129,0)</f>
        <v>0</v>
      </c>
      <c r="BI129" s="163">
        <f>IF(N129="nulová",J129,0)</f>
        <v>0</v>
      </c>
      <c r="BJ129" s="18" t="s">
        <v>83</v>
      </c>
      <c r="BK129" s="163">
        <f>ROUND(I129*H129,2)</f>
        <v>0</v>
      </c>
      <c r="BL129" s="18" t="s">
        <v>128</v>
      </c>
      <c r="BM129" s="162" t="s">
        <v>169</v>
      </c>
    </row>
    <row r="130" s="2" customFormat="1" ht="16.5" customHeight="1">
      <c r="A130" s="38"/>
      <c r="B130" s="150"/>
      <c r="C130" s="151" t="s">
        <v>148</v>
      </c>
      <c r="D130" s="151" t="s">
        <v>125</v>
      </c>
      <c r="E130" s="152" t="s">
        <v>200</v>
      </c>
      <c r="F130" s="153" t="s">
        <v>178</v>
      </c>
      <c r="G130" s="154" t="s">
        <v>1</v>
      </c>
      <c r="H130" s="155">
        <v>1</v>
      </c>
      <c r="I130" s="156"/>
      <c r="J130" s="157">
        <f>ROUND(I130*H130,2)</f>
        <v>0</v>
      </c>
      <c r="K130" s="153" t="s">
        <v>1</v>
      </c>
      <c r="L130" s="39"/>
      <c r="M130" s="158" t="s">
        <v>1</v>
      </c>
      <c r="N130" s="159" t="s">
        <v>40</v>
      </c>
      <c r="O130" s="77"/>
      <c r="P130" s="160">
        <f>O130*H130</f>
        <v>0</v>
      </c>
      <c r="Q130" s="160">
        <v>0</v>
      </c>
      <c r="R130" s="160">
        <f>Q130*H130</f>
        <v>0</v>
      </c>
      <c r="S130" s="160">
        <v>0</v>
      </c>
      <c r="T130" s="161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62" t="s">
        <v>128</v>
      </c>
      <c r="AT130" s="162" t="s">
        <v>125</v>
      </c>
      <c r="AU130" s="162" t="s">
        <v>75</v>
      </c>
      <c r="AY130" s="18" t="s">
        <v>129</v>
      </c>
      <c r="BE130" s="163">
        <f>IF(N130="základní",J130,0)</f>
        <v>0</v>
      </c>
      <c r="BF130" s="163">
        <f>IF(N130="snížená",J130,0)</f>
        <v>0</v>
      </c>
      <c r="BG130" s="163">
        <f>IF(N130="zákl. přenesená",J130,0)</f>
        <v>0</v>
      </c>
      <c r="BH130" s="163">
        <f>IF(N130="sníž. přenesená",J130,0)</f>
        <v>0</v>
      </c>
      <c r="BI130" s="163">
        <f>IF(N130="nulová",J130,0)</f>
        <v>0</v>
      </c>
      <c r="BJ130" s="18" t="s">
        <v>83</v>
      </c>
      <c r="BK130" s="163">
        <f>ROUND(I130*H130,2)</f>
        <v>0</v>
      </c>
      <c r="BL130" s="18" t="s">
        <v>128</v>
      </c>
      <c r="BM130" s="162" t="s">
        <v>172</v>
      </c>
    </row>
    <row r="131" s="2" customFormat="1" ht="16.5" customHeight="1">
      <c r="A131" s="38"/>
      <c r="B131" s="150"/>
      <c r="C131" s="151" t="s">
        <v>173</v>
      </c>
      <c r="D131" s="151" t="s">
        <v>125</v>
      </c>
      <c r="E131" s="152" t="s">
        <v>181</v>
      </c>
      <c r="F131" s="153" t="s">
        <v>182</v>
      </c>
      <c r="G131" s="154" t="s">
        <v>1</v>
      </c>
      <c r="H131" s="155">
        <v>1</v>
      </c>
      <c r="I131" s="156"/>
      <c r="J131" s="157">
        <f>ROUND(I131*H131,2)</f>
        <v>0</v>
      </c>
      <c r="K131" s="153" t="s">
        <v>1</v>
      </c>
      <c r="L131" s="39"/>
      <c r="M131" s="158" t="s">
        <v>1</v>
      </c>
      <c r="N131" s="159" t="s">
        <v>40</v>
      </c>
      <c r="O131" s="77"/>
      <c r="P131" s="160">
        <f>O131*H131</f>
        <v>0</v>
      </c>
      <c r="Q131" s="160">
        <v>0</v>
      </c>
      <c r="R131" s="160">
        <f>Q131*H131</f>
        <v>0</v>
      </c>
      <c r="S131" s="160">
        <v>0</v>
      </c>
      <c r="T131" s="161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62" t="s">
        <v>128</v>
      </c>
      <c r="AT131" s="162" t="s">
        <v>125</v>
      </c>
      <c r="AU131" s="162" t="s">
        <v>75</v>
      </c>
      <c r="AY131" s="18" t="s">
        <v>129</v>
      </c>
      <c r="BE131" s="163">
        <f>IF(N131="základní",J131,0)</f>
        <v>0</v>
      </c>
      <c r="BF131" s="163">
        <f>IF(N131="snížená",J131,0)</f>
        <v>0</v>
      </c>
      <c r="BG131" s="163">
        <f>IF(N131="zákl. přenesená",J131,0)</f>
        <v>0</v>
      </c>
      <c r="BH131" s="163">
        <f>IF(N131="sníž. přenesená",J131,0)</f>
        <v>0</v>
      </c>
      <c r="BI131" s="163">
        <f>IF(N131="nulová",J131,0)</f>
        <v>0</v>
      </c>
      <c r="BJ131" s="18" t="s">
        <v>83</v>
      </c>
      <c r="BK131" s="163">
        <f>ROUND(I131*H131,2)</f>
        <v>0</v>
      </c>
      <c r="BL131" s="18" t="s">
        <v>128</v>
      </c>
      <c r="BM131" s="162" t="s">
        <v>176</v>
      </c>
    </row>
    <row r="132" s="2" customFormat="1" ht="16.5" customHeight="1">
      <c r="A132" s="38"/>
      <c r="B132" s="150"/>
      <c r="C132" s="151" t="s">
        <v>151</v>
      </c>
      <c r="D132" s="151" t="s">
        <v>125</v>
      </c>
      <c r="E132" s="152" t="s">
        <v>201</v>
      </c>
      <c r="F132" s="153" t="s">
        <v>185</v>
      </c>
      <c r="G132" s="154" t="s">
        <v>1</v>
      </c>
      <c r="H132" s="155">
        <v>1</v>
      </c>
      <c r="I132" s="156"/>
      <c r="J132" s="157">
        <f>ROUND(I132*H132,2)</f>
        <v>0</v>
      </c>
      <c r="K132" s="153" t="s">
        <v>1</v>
      </c>
      <c r="L132" s="39"/>
      <c r="M132" s="164" t="s">
        <v>1</v>
      </c>
      <c r="N132" s="165" t="s">
        <v>40</v>
      </c>
      <c r="O132" s="166"/>
      <c r="P132" s="167">
        <f>O132*H132</f>
        <v>0</v>
      </c>
      <c r="Q132" s="167">
        <v>0</v>
      </c>
      <c r="R132" s="167">
        <f>Q132*H132</f>
        <v>0</v>
      </c>
      <c r="S132" s="167">
        <v>0</v>
      </c>
      <c r="T132" s="16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62" t="s">
        <v>128</v>
      </c>
      <c r="AT132" s="162" t="s">
        <v>125</v>
      </c>
      <c r="AU132" s="162" t="s">
        <v>75</v>
      </c>
      <c r="AY132" s="18" t="s">
        <v>129</v>
      </c>
      <c r="BE132" s="163">
        <f>IF(N132="základní",J132,0)</f>
        <v>0</v>
      </c>
      <c r="BF132" s="163">
        <f>IF(N132="snížená",J132,0)</f>
        <v>0</v>
      </c>
      <c r="BG132" s="163">
        <f>IF(N132="zákl. přenesená",J132,0)</f>
        <v>0</v>
      </c>
      <c r="BH132" s="163">
        <f>IF(N132="sníž. přenesená",J132,0)</f>
        <v>0</v>
      </c>
      <c r="BI132" s="163">
        <f>IF(N132="nulová",J132,0)</f>
        <v>0</v>
      </c>
      <c r="BJ132" s="18" t="s">
        <v>83</v>
      </c>
      <c r="BK132" s="163">
        <f>ROUND(I132*H132,2)</f>
        <v>0</v>
      </c>
      <c r="BL132" s="18" t="s">
        <v>128</v>
      </c>
      <c r="BM132" s="162" t="s">
        <v>179</v>
      </c>
    </row>
    <row r="133" s="2" customFormat="1" ht="6.96" customHeight="1">
      <c r="A133" s="38"/>
      <c r="B133" s="60"/>
      <c r="C133" s="61"/>
      <c r="D133" s="61"/>
      <c r="E133" s="61"/>
      <c r="F133" s="61"/>
      <c r="G133" s="61"/>
      <c r="H133" s="61"/>
      <c r="I133" s="61"/>
      <c r="J133" s="61"/>
      <c r="K133" s="61"/>
      <c r="L133" s="39"/>
      <c r="M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</sheetData>
  <autoFilter ref="C115:K13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104</v>
      </c>
      <c r="L4" s="21"/>
      <c r="M4" s="120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1" t="str">
        <f>'Rekapitulace stavby'!K6</f>
        <v>Louny střecha TSM</v>
      </c>
      <c r="F7" s="31"/>
      <c r="G7" s="31"/>
      <c r="H7" s="31"/>
      <c r="L7" s="21"/>
    </row>
    <row r="8" s="2" customFormat="1" ht="12" customHeight="1">
      <c r="A8" s="38"/>
      <c r="B8" s="39"/>
      <c r="C8" s="38"/>
      <c r="D8" s="31" t="s">
        <v>105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202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18</v>
      </c>
      <c r="E11" s="38"/>
      <c r="F11" s="26" t="s">
        <v>1</v>
      </c>
      <c r="G11" s="38"/>
      <c r="H11" s="38"/>
      <c r="I11" s="31" t="s">
        <v>19</v>
      </c>
      <c r="J11" s="26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20</v>
      </c>
      <c r="E12" s="38"/>
      <c r="F12" s="26" t="s">
        <v>21</v>
      </c>
      <c r="G12" s="38"/>
      <c r="H12" s="38"/>
      <c r="I12" s="31" t="s">
        <v>22</v>
      </c>
      <c r="J12" s="69" t="str">
        <f>'Rekapitulace stavby'!AN8</f>
        <v>6. 1. 2025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24</v>
      </c>
      <c r="E14" s="38"/>
      <c r="F14" s="38"/>
      <c r="G14" s="38"/>
      <c r="H14" s="38"/>
      <c r="I14" s="31" t="s">
        <v>25</v>
      </c>
      <c r="J14" s="26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tr">
        <f>IF('Rekapitulace stavby'!E11="","",'Rekapitulace stavby'!E11)</f>
        <v xml:space="preserve"> </v>
      </c>
      <c r="F15" s="38"/>
      <c r="G15" s="38"/>
      <c r="H15" s="38"/>
      <c r="I15" s="31" t="s">
        <v>27</v>
      </c>
      <c r="J15" s="26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28</v>
      </c>
      <c r="E17" s="38"/>
      <c r="F17" s="38"/>
      <c r="G17" s="38"/>
      <c r="H17" s="38"/>
      <c r="I17" s="31" t="s">
        <v>25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30</v>
      </c>
      <c r="E20" s="38"/>
      <c r="F20" s="38"/>
      <c r="G20" s="38"/>
      <c r="H20" s="38"/>
      <c r="I20" s="31" t="s">
        <v>25</v>
      </c>
      <c r="J20" s="26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tr">
        <f>IF('Rekapitulace stavby'!E17="","",'Rekapitulace stavby'!E17)</f>
        <v xml:space="preserve"> </v>
      </c>
      <c r="F21" s="38"/>
      <c r="G21" s="38"/>
      <c r="H21" s="38"/>
      <c r="I21" s="31" t="s">
        <v>27</v>
      </c>
      <c r="J21" s="26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32</v>
      </c>
      <c r="E23" s="38"/>
      <c r="F23" s="38"/>
      <c r="G23" s="38"/>
      <c r="H23" s="38"/>
      <c r="I23" s="31" t="s">
        <v>25</v>
      </c>
      <c r="J23" s="26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tr">
        <f>IF('Rekapitulace stavby'!E20="","",'Rekapitulace stavby'!E20)</f>
        <v xml:space="preserve"> </v>
      </c>
      <c r="F24" s="38"/>
      <c r="G24" s="38"/>
      <c r="H24" s="38"/>
      <c r="I24" s="31" t="s">
        <v>27</v>
      </c>
      <c r="J24" s="26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33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ROUND(J131,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1" t="s">
        <v>40</v>
      </c>
      <c r="F33" s="127">
        <f>ROUND((SUM(BE131:BE210)),  2)</f>
        <v>0</v>
      </c>
      <c r="G33" s="38"/>
      <c r="H33" s="38"/>
      <c r="I33" s="128">
        <v>0.20999999999999999</v>
      </c>
      <c r="J33" s="127">
        <f>ROUND(((SUM(BE131:BE210))*I33),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41</v>
      </c>
      <c r="F34" s="127">
        <f>ROUND((SUM(BF131:BF210)),  2)</f>
        <v>0</v>
      </c>
      <c r="G34" s="38"/>
      <c r="H34" s="38"/>
      <c r="I34" s="128">
        <v>0.12</v>
      </c>
      <c r="J34" s="127">
        <f>ROUND(((SUM(BF131:BF210))*I34),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42</v>
      </c>
      <c r="F35" s="127">
        <f>ROUND((SUM(BG131:BG210)),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43</v>
      </c>
      <c r="F36" s="127">
        <f>ROUND((SUM(BH131:BH210)),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44</v>
      </c>
      <c r="F37" s="127">
        <f>ROUND((SUM(BI131:BI210)),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107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Louny střecha TSM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1" t="s">
        <v>105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SO1 - Objekt č.1 – administrativní budova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20</v>
      </c>
      <c r="D89" s="38"/>
      <c r="E89" s="38"/>
      <c r="F89" s="26" t="str">
        <f>F12</f>
        <v>Louny</v>
      </c>
      <c r="G89" s="38"/>
      <c r="H89" s="38"/>
      <c r="I89" s="31" t="s">
        <v>22</v>
      </c>
      <c r="J89" s="69" t="str">
        <f>IF(J12="","",J12)</f>
        <v>6. 1. 2025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31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31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108</v>
      </c>
      <c r="D94" s="129"/>
      <c r="E94" s="129"/>
      <c r="F94" s="129"/>
      <c r="G94" s="129"/>
      <c r="H94" s="129"/>
      <c r="I94" s="129"/>
      <c r="J94" s="138" t="s">
        <v>109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110</v>
      </c>
      <c r="D96" s="38"/>
      <c r="E96" s="38"/>
      <c r="F96" s="38"/>
      <c r="G96" s="38"/>
      <c r="H96" s="38"/>
      <c r="I96" s="38"/>
      <c r="J96" s="96">
        <f>J131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8" t="s">
        <v>111</v>
      </c>
    </row>
    <row r="97" s="10" customFormat="1" ht="24.96" customHeight="1">
      <c r="A97" s="10"/>
      <c r="B97" s="169"/>
      <c r="C97" s="10"/>
      <c r="D97" s="170" t="s">
        <v>203</v>
      </c>
      <c r="E97" s="171"/>
      <c r="F97" s="171"/>
      <c r="G97" s="171"/>
      <c r="H97" s="171"/>
      <c r="I97" s="171"/>
      <c r="J97" s="172">
        <f>J132</f>
        <v>0</v>
      </c>
      <c r="K97" s="10"/>
      <c r="L97" s="169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1" customFormat="1" ht="19.92" customHeight="1">
      <c r="A98" s="11"/>
      <c r="B98" s="173"/>
      <c r="C98" s="11"/>
      <c r="D98" s="174" t="s">
        <v>204</v>
      </c>
      <c r="E98" s="175"/>
      <c r="F98" s="175"/>
      <c r="G98" s="175"/>
      <c r="H98" s="175"/>
      <c r="I98" s="175"/>
      <c r="J98" s="176">
        <f>J133</f>
        <v>0</v>
      </c>
      <c r="K98" s="11"/>
      <c r="L98" s="173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</row>
    <row r="99" s="11" customFormat="1" ht="19.92" customHeight="1">
      <c r="A99" s="11"/>
      <c r="B99" s="173"/>
      <c r="C99" s="11"/>
      <c r="D99" s="174" t="s">
        <v>205</v>
      </c>
      <c r="E99" s="175"/>
      <c r="F99" s="175"/>
      <c r="G99" s="175"/>
      <c r="H99" s="175"/>
      <c r="I99" s="175"/>
      <c r="J99" s="176">
        <f>J144</f>
        <v>0</v>
      </c>
      <c r="K99" s="11"/>
      <c r="L99" s="173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</row>
    <row r="100" s="10" customFormat="1" ht="24.96" customHeight="1">
      <c r="A100" s="10"/>
      <c r="B100" s="169"/>
      <c r="C100" s="10"/>
      <c r="D100" s="170" t="s">
        <v>206</v>
      </c>
      <c r="E100" s="171"/>
      <c r="F100" s="171"/>
      <c r="G100" s="171"/>
      <c r="H100" s="171"/>
      <c r="I100" s="171"/>
      <c r="J100" s="172">
        <f>J153</f>
        <v>0</v>
      </c>
      <c r="K100" s="10"/>
      <c r="L100" s="16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1" customFormat="1" ht="19.92" customHeight="1">
      <c r="A101" s="11"/>
      <c r="B101" s="173"/>
      <c r="C101" s="11"/>
      <c r="D101" s="174" t="s">
        <v>207</v>
      </c>
      <c r="E101" s="175"/>
      <c r="F101" s="175"/>
      <c r="G101" s="175"/>
      <c r="H101" s="175"/>
      <c r="I101" s="175"/>
      <c r="J101" s="176">
        <f>J154</f>
        <v>0</v>
      </c>
      <c r="K101" s="11"/>
      <c r="L101" s="173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</row>
    <row r="102" s="11" customFormat="1" ht="19.92" customHeight="1">
      <c r="A102" s="11"/>
      <c r="B102" s="173"/>
      <c r="C102" s="11"/>
      <c r="D102" s="174" t="s">
        <v>208</v>
      </c>
      <c r="E102" s="175"/>
      <c r="F102" s="175"/>
      <c r="G102" s="175"/>
      <c r="H102" s="175"/>
      <c r="I102" s="175"/>
      <c r="J102" s="176">
        <f>J158</f>
        <v>0</v>
      </c>
      <c r="K102" s="11"/>
      <c r="L102" s="173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</row>
    <row r="103" s="11" customFormat="1" ht="19.92" customHeight="1">
      <c r="A103" s="11"/>
      <c r="B103" s="173"/>
      <c r="C103" s="11"/>
      <c r="D103" s="174" t="s">
        <v>209</v>
      </c>
      <c r="E103" s="175"/>
      <c r="F103" s="175"/>
      <c r="G103" s="175"/>
      <c r="H103" s="175"/>
      <c r="I103" s="175"/>
      <c r="J103" s="176">
        <f>J162</f>
        <v>0</v>
      </c>
      <c r="K103" s="11"/>
      <c r="L103" s="173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</row>
    <row r="104" s="11" customFormat="1" ht="19.92" customHeight="1">
      <c r="A104" s="11"/>
      <c r="B104" s="173"/>
      <c r="C104" s="11"/>
      <c r="D104" s="174" t="s">
        <v>210</v>
      </c>
      <c r="E104" s="175"/>
      <c r="F104" s="175"/>
      <c r="G104" s="175"/>
      <c r="H104" s="175"/>
      <c r="I104" s="175"/>
      <c r="J104" s="176">
        <f>J165</f>
        <v>0</v>
      </c>
      <c r="K104" s="11"/>
      <c r="L104" s="173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</row>
    <row r="105" s="11" customFormat="1" ht="19.92" customHeight="1">
      <c r="A105" s="11"/>
      <c r="B105" s="173"/>
      <c r="C105" s="11"/>
      <c r="D105" s="174" t="s">
        <v>211</v>
      </c>
      <c r="E105" s="175"/>
      <c r="F105" s="175"/>
      <c r="G105" s="175"/>
      <c r="H105" s="175"/>
      <c r="I105" s="175"/>
      <c r="J105" s="176">
        <f>J168</f>
        <v>0</v>
      </c>
      <c r="K105" s="11"/>
      <c r="L105" s="173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</row>
    <row r="106" s="11" customFormat="1" ht="19.92" customHeight="1">
      <c r="A106" s="11"/>
      <c r="B106" s="173"/>
      <c r="C106" s="11"/>
      <c r="D106" s="174" t="s">
        <v>212</v>
      </c>
      <c r="E106" s="175"/>
      <c r="F106" s="175"/>
      <c r="G106" s="175"/>
      <c r="H106" s="175"/>
      <c r="I106" s="175"/>
      <c r="J106" s="176">
        <f>J171</f>
        <v>0</v>
      </c>
      <c r="K106" s="11"/>
      <c r="L106" s="173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</row>
    <row r="107" s="11" customFormat="1" ht="19.92" customHeight="1">
      <c r="A107" s="11"/>
      <c r="B107" s="173"/>
      <c r="C107" s="11"/>
      <c r="D107" s="174" t="s">
        <v>213</v>
      </c>
      <c r="E107" s="175"/>
      <c r="F107" s="175"/>
      <c r="G107" s="175"/>
      <c r="H107" s="175"/>
      <c r="I107" s="175"/>
      <c r="J107" s="176">
        <f>J197</f>
        <v>0</v>
      </c>
      <c r="K107" s="11"/>
      <c r="L107" s="173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</row>
    <row r="108" s="10" customFormat="1" ht="24.96" customHeight="1">
      <c r="A108" s="10"/>
      <c r="B108" s="169"/>
      <c r="C108" s="10"/>
      <c r="D108" s="170" t="s">
        <v>214</v>
      </c>
      <c r="E108" s="171"/>
      <c r="F108" s="171"/>
      <c r="G108" s="171"/>
      <c r="H108" s="171"/>
      <c r="I108" s="171"/>
      <c r="J108" s="172">
        <f>J202</f>
        <v>0</v>
      </c>
      <c r="K108" s="10"/>
      <c r="L108" s="16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1" customFormat="1" ht="19.92" customHeight="1">
      <c r="A109" s="11"/>
      <c r="B109" s="173"/>
      <c r="C109" s="11"/>
      <c r="D109" s="174" t="s">
        <v>215</v>
      </c>
      <c r="E109" s="175"/>
      <c r="F109" s="175"/>
      <c r="G109" s="175"/>
      <c r="H109" s="175"/>
      <c r="I109" s="175"/>
      <c r="J109" s="176">
        <f>J203</f>
        <v>0</v>
      </c>
      <c r="K109" s="11"/>
      <c r="L109" s="173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</row>
    <row r="110" s="10" customFormat="1" ht="24.96" customHeight="1">
      <c r="A110" s="10"/>
      <c r="B110" s="169"/>
      <c r="C110" s="10"/>
      <c r="D110" s="170" t="s">
        <v>216</v>
      </c>
      <c r="E110" s="171"/>
      <c r="F110" s="171"/>
      <c r="G110" s="171"/>
      <c r="H110" s="171"/>
      <c r="I110" s="171"/>
      <c r="J110" s="172">
        <f>J208</f>
        <v>0</v>
      </c>
      <c r="K110" s="10"/>
      <c r="L110" s="16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1" customFormat="1" ht="19.92" customHeight="1">
      <c r="A111" s="11"/>
      <c r="B111" s="173"/>
      <c r="C111" s="11"/>
      <c r="D111" s="174" t="s">
        <v>217</v>
      </c>
      <c r="E111" s="175"/>
      <c r="F111" s="175"/>
      <c r="G111" s="175"/>
      <c r="H111" s="175"/>
      <c r="I111" s="175"/>
      <c r="J111" s="176">
        <f>J209</f>
        <v>0</v>
      </c>
      <c r="K111" s="11"/>
      <c r="L111" s="173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</row>
    <row r="112" s="2" customFormat="1" ht="21.84" customHeight="1">
      <c r="A112" s="38"/>
      <c r="B112" s="39"/>
      <c r="C112" s="38"/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2"/>
      <c r="C117" s="63"/>
      <c r="D117" s="63"/>
      <c r="E117" s="63"/>
      <c r="F117" s="63"/>
      <c r="G117" s="63"/>
      <c r="H117" s="63"/>
      <c r="I117" s="63"/>
      <c r="J117" s="63"/>
      <c r="K117" s="63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2" t="s">
        <v>112</v>
      </c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1" t="s">
        <v>16</v>
      </c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38"/>
      <c r="D121" s="38"/>
      <c r="E121" s="121" t="str">
        <f>E7</f>
        <v>Louny střecha TSM</v>
      </c>
      <c r="F121" s="31"/>
      <c r="G121" s="31"/>
      <c r="H121" s="31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1" t="s">
        <v>105</v>
      </c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38"/>
      <c r="D123" s="38"/>
      <c r="E123" s="67" t="str">
        <f>E9</f>
        <v>SO1 - Objekt č.1 – administrativní budova</v>
      </c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38"/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1" t="s">
        <v>20</v>
      </c>
      <c r="D125" s="38"/>
      <c r="E125" s="38"/>
      <c r="F125" s="26" t="str">
        <f>F12</f>
        <v>Louny</v>
      </c>
      <c r="G125" s="38"/>
      <c r="H125" s="38"/>
      <c r="I125" s="31" t="s">
        <v>22</v>
      </c>
      <c r="J125" s="69" t="str">
        <f>IF(J12="","",J12)</f>
        <v>6. 1. 2025</v>
      </c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1" t="s">
        <v>24</v>
      </c>
      <c r="D127" s="38"/>
      <c r="E127" s="38"/>
      <c r="F127" s="26" t="str">
        <f>E15</f>
        <v xml:space="preserve"> </v>
      </c>
      <c r="G127" s="38"/>
      <c r="H127" s="38"/>
      <c r="I127" s="31" t="s">
        <v>30</v>
      </c>
      <c r="J127" s="36" t="str">
        <f>E21</f>
        <v xml:space="preserve"> 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1" t="s">
        <v>28</v>
      </c>
      <c r="D128" s="38"/>
      <c r="E128" s="38"/>
      <c r="F128" s="26" t="str">
        <f>IF(E18="","",E18)</f>
        <v>Vyplň údaj</v>
      </c>
      <c r="G128" s="38"/>
      <c r="H128" s="38"/>
      <c r="I128" s="31" t="s">
        <v>32</v>
      </c>
      <c r="J128" s="36" t="str">
        <f>E24</f>
        <v xml:space="preserve"> </v>
      </c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38"/>
      <c r="D129" s="38"/>
      <c r="E129" s="38"/>
      <c r="F129" s="38"/>
      <c r="G129" s="38"/>
      <c r="H129" s="38"/>
      <c r="I129" s="38"/>
      <c r="J129" s="38"/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9" customFormat="1" ht="29.28" customHeight="1">
      <c r="A130" s="140"/>
      <c r="B130" s="141"/>
      <c r="C130" s="142" t="s">
        <v>113</v>
      </c>
      <c r="D130" s="143" t="s">
        <v>60</v>
      </c>
      <c r="E130" s="143" t="s">
        <v>56</v>
      </c>
      <c r="F130" s="143" t="s">
        <v>57</v>
      </c>
      <c r="G130" s="143" t="s">
        <v>114</v>
      </c>
      <c r="H130" s="143" t="s">
        <v>115</v>
      </c>
      <c r="I130" s="143" t="s">
        <v>116</v>
      </c>
      <c r="J130" s="143" t="s">
        <v>109</v>
      </c>
      <c r="K130" s="144" t="s">
        <v>117</v>
      </c>
      <c r="L130" s="145"/>
      <c r="M130" s="86" t="s">
        <v>1</v>
      </c>
      <c r="N130" s="87" t="s">
        <v>39</v>
      </c>
      <c r="O130" s="87" t="s">
        <v>118</v>
      </c>
      <c r="P130" s="87" t="s">
        <v>119</v>
      </c>
      <c r="Q130" s="87" t="s">
        <v>120</v>
      </c>
      <c r="R130" s="87" t="s">
        <v>121</v>
      </c>
      <c r="S130" s="87" t="s">
        <v>122</v>
      </c>
      <c r="T130" s="88" t="s">
        <v>123</v>
      </c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</row>
    <row r="131" s="2" customFormat="1" ht="22.8" customHeight="1">
      <c r="A131" s="38"/>
      <c r="B131" s="39"/>
      <c r="C131" s="93" t="s">
        <v>124</v>
      </c>
      <c r="D131" s="38"/>
      <c r="E131" s="38"/>
      <c r="F131" s="38"/>
      <c r="G131" s="38"/>
      <c r="H131" s="38"/>
      <c r="I131" s="38"/>
      <c r="J131" s="146">
        <f>BK131</f>
        <v>0</v>
      </c>
      <c r="K131" s="38"/>
      <c r="L131" s="39"/>
      <c r="M131" s="89"/>
      <c r="N131" s="73"/>
      <c r="O131" s="90"/>
      <c r="P131" s="147">
        <f>P132+P153+P202+P208</f>
        <v>0</v>
      </c>
      <c r="Q131" s="90"/>
      <c r="R131" s="147">
        <f>R132+R153+R202+R208</f>
        <v>0</v>
      </c>
      <c r="S131" s="90"/>
      <c r="T131" s="148">
        <f>T132+T153+T202+T208</f>
        <v>103.1122397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8" t="s">
        <v>74</v>
      </c>
      <c r="AU131" s="18" t="s">
        <v>111</v>
      </c>
      <c r="BK131" s="149">
        <f>BK132+BK153+BK202+BK208</f>
        <v>0</v>
      </c>
    </row>
    <row r="132" s="12" customFormat="1" ht="25.92" customHeight="1">
      <c r="A132" s="12"/>
      <c r="B132" s="177"/>
      <c r="C132" s="12"/>
      <c r="D132" s="178" t="s">
        <v>74</v>
      </c>
      <c r="E132" s="179" t="s">
        <v>218</v>
      </c>
      <c r="F132" s="179" t="s">
        <v>219</v>
      </c>
      <c r="G132" s="12"/>
      <c r="H132" s="12"/>
      <c r="I132" s="180"/>
      <c r="J132" s="181">
        <f>BK132</f>
        <v>0</v>
      </c>
      <c r="K132" s="12"/>
      <c r="L132" s="177"/>
      <c r="M132" s="182"/>
      <c r="N132" s="183"/>
      <c r="O132" s="183"/>
      <c r="P132" s="184">
        <f>P133+P144</f>
        <v>0</v>
      </c>
      <c r="Q132" s="183"/>
      <c r="R132" s="184">
        <f>R133+R144</f>
        <v>0</v>
      </c>
      <c r="S132" s="183"/>
      <c r="T132" s="185">
        <f>T133+T144</f>
        <v>52.908500000000004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8" t="s">
        <v>83</v>
      </c>
      <c r="AT132" s="186" t="s">
        <v>74</v>
      </c>
      <c r="AU132" s="186" t="s">
        <v>75</v>
      </c>
      <c r="AY132" s="178" t="s">
        <v>129</v>
      </c>
      <c r="BK132" s="187">
        <f>BK133+BK144</f>
        <v>0</v>
      </c>
    </row>
    <row r="133" s="12" customFormat="1" ht="22.8" customHeight="1">
      <c r="A133" s="12"/>
      <c r="B133" s="177"/>
      <c r="C133" s="12"/>
      <c r="D133" s="178" t="s">
        <v>74</v>
      </c>
      <c r="E133" s="188" t="s">
        <v>152</v>
      </c>
      <c r="F133" s="188" t="s">
        <v>220</v>
      </c>
      <c r="G133" s="12"/>
      <c r="H133" s="12"/>
      <c r="I133" s="180"/>
      <c r="J133" s="189">
        <f>BK133</f>
        <v>0</v>
      </c>
      <c r="K133" s="12"/>
      <c r="L133" s="177"/>
      <c r="M133" s="182"/>
      <c r="N133" s="183"/>
      <c r="O133" s="183"/>
      <c r="P133" s="184">
        <f>SUM(P134:P143)</f>
        <v>0</v>
      </c>
      <c r="Q133" s="183"/>
      <c r="R133" s="184">
        <f>SUM(R134:R143)</f>
        <v>0</v>
      </c>
      <c r="S133" s="183"/>
      <c r="T133" s="185">
        <f>SUM(T134:T143)</f>
        <v>52.908500000000004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78" t="s">
        <v>83</v>
      </c>
      <c r="AT133" s="186" t="s">
        <v>74</v>
      </c>
      <c r="AU133" s="186" t="s">
        <v>83</v>
      </c>
      <c r="AY133" s="178" t="s">
        <v>129</v>
      </c>
      <c r="BK133" s="187">
        <f>SUM(BK134:BK143)</f>
        <v>0</v>
      </c>
    </row>
    <row r="134" s="2" customFormat="1" ht="37.8" customHeight="1">
      <c r="A134" s="38"/>
      <c r="B134" s="150"/>
      <c r="C134" s="151" t="s">
        <v>83</v>
      </c>
      <c r="D134" s="151" t="s">
        <v>125</v>
      </c>
      <c r="E134" s="152" t="s">
        <v>221</v>
      </c>
      <c r="F134" s="153" t="s">
        <v>222</v>
      </c>
      <c r="G134" s="154" t="s">
        <v>223</v>
      </c>
      <c r="H134" s="155">
        <v>23.129999999999999</v>
      </c>
      <c r="I134" s="156"/>
      <c r="J134" s="157">
        <f>ROUND(I134*H134,2)</f>
        <v>0</v>
      </c>
      <c r="K134" s="153" t="s">
        <v>224</v>
      </c>
      <c r="L134" s="39"/>
      <c r="M134" s="158" t="s">
        <v>1</v>
      </c>
      <c r="N134" s="159" t="s">
        <v>40</v>
      </c>
      <c r="O134" s="77"/>
      <c r="P134" s="160">
        <f>O134*H134</f>
        <v>0</v>
      </c>
      <c r="Q134" s="160">
        <v>0</v>
      </c>
      <c r="R134" s="160">
        <f>Q134*H134</f>
        <v>0</v>
      </c>
      <c r="S134" s="160">
        <v>2.2000000000000002</v>
      </c>
      <c r="T134" s="161">
        <f>S134*H134</f>
        <v>50.886000000000003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62" t="s">
        <v>128</v>
      </c>
      <c r="AT134" s="162" t="s">
        <v>125</v>
      </c>
      <c r="AU134" s="162" t="s">
        <v>85</v>
      </c>
      <c r="AY134" s="18" t="s">
        <v>129</v>
      </c>
      <c r="BE134" s="163">
        <f>IF(N134="základní",J134,0)</f>
        <v>0</v>
      </c>
      <c r="BF134" s="163">
        <f>IF(N134="snížená",J134,0)</f>
        <v>0</v>
      </c>
      <c r="BG134" s="163">
        <f>IF(N134="zákl. přenesená",J134,0)</f>
        <v>0</v>
      </c>
      <c r="BH134" s="163">
        <f>IF(N134="sníž. přenesená",J134,0)</f>
        <v>0</v>
      </c>
      <c r="BI134" s="163">
        <f>IF(N134="nulová",J134,0)</f>
        <v>0</v>
      </c>
      <c r="BJ134" s="18" t="s">
        <v>83</v>
      </c>
      <c r="BK134" s="163">
        <f>ROUND(I134*H134,2)</f>
        <v>0</v>
      </c>
      <c r="BL134" s="18" t="s">
        <v>128</v>
      </c>
      <c r="BM134" s="162" t="s">
        <v>225</v>
      </c>
    </row>
    <row r="135" s="2" customFormat="1">
      <c r="A135" s="38"/>
      <c r="B135" s="39"/>
      <c r="C135" s="38"/>
      <c r="D135" s="190" t="s">
        <v>226</v>
      </c>
      <c r="E135" s="38"/>
      <c r="F135" s="191" t="s">
        <v>227</v>
      </c>
      <c r="G135" s="38"/>
      <c r="H135" s="38"/>
      <c r="I135" s="192"/>
      <c r="J135" s="38"/>
      <c r="K135" s="38"/>
      <c r="L135" s="39"/>
      <c r="M135" s="193"/>
      <c r="N135" s="194"/>
      <c r="O135" s="77"/>
      <c r="P135" s="77"/>
      <c r="Q135" s="77"/>
      <c r="R135" s="77"/>
      <c r="S135" s="77"/>
      <c r="T135" s="7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8" t="s">
        <v>226</v>
      </c>
      <c r="AU135" s="18" t="s">
        <v>85</v>
      </c>
    </row>
    <row r="136" s="13" customFormat="1">
      <c r="A136" s="13"/>
      <c r="B136" s="195"/>
      <c r="C136" s="13"/>
      <c r="D136" s="196" t="s">
        <v>228</v>
      </c>
      <c r="E136" s="197" t="s">
        <v>1</v>
      </c>
      <c r="F136" s="198" t="s">
        <v>229</v>
      </c>
      <c r="G136" s="13"/>
      <c r="H136" s="199">
        <v>23.129999999999999</v>
      </c>
      <c r="I136" s="200"/>
      <c r="J136" s="13"/>
      <c r="K136" s="13"/>
      <c r="L136" s="195"/>
      <c r="M136" s="201"/>
      <c r="N136" s="202"/>
      <c r="O136" s="202"/>
      <c r="P136" s="202"/>
      <c r="Q136" s="202"/>
      <c r="R136" s="202"/>
      <c r="S136" s="202"/>
      <c r="T136" s="20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7" t="s">
        <v>228</v>
      </c>
      <c r="AU136" s="197" t="s">
        <v>85</v>
      </c>
      <c r="AV136" s="13" t="s">
        <v>85</v>
      </c>
      <c r="AW136" s="13" t="s">
        <v>31</v>
      </c>
      <c r="AX136" s="13" t="s">
        <v>83</v>
      </c>
      <c r="AY136" s="197" t="s">
        <v>129</v>
      </c>
    </row>
    <row r="137" s="2" customFormat="1" ht="24.15" customHeight="1">
      <c r="A137" s="38"/>
      <c r="B137" s="150"/>
      <c r="C137" s="151" t="s">
        <v>85</v>
      </c>
      <c r="D137" s="151" t="s">
        <v>125</v>
      </c>
      <c r="E137" s="152" t="s">
        <v>230</v>
      </c>
      <c r="F137" s="153" t="s">
        <v>231</v>
      </c>
      <c r="G137" s="154" t="s">
        <v>232</v>
      </c>
      <c r="H137" s="155">
        <v>39.450000000000003</v>
      </c>
      <c r="I137" s="156"/>
      <c r="J137" s="157">
        <f>ROUND(I137*H137,2)</f>
        <v>0</v>
      </c>
      <c r="K137" s="153" t="s">
        <v>224</v>
      </c>
      <c r="L137" s="39"/>
      <c r="M137" s="158" t="s">
        <v>1</v>
      </c>
      <c r="N137" s="159" t="s">
        <v>40</v>
      </c>
      <c r="O137" s="77"/>
      <c r="P137" s="160">
        <f>O137*H137</f>
        <v>0</v>
      </c>
      <c r="Q137" s="160">
        <v>0</v>
      </c>
      <c r="R137" s="160">
        <f>Q137*H137</f>
        <v>0</v>
      </c>
      <c r="S137" s="160">
        <v>0.050000000000000003</v>
      </c>
      <c r="T137" s="161">
        <f>S137*H137</f>
        <v>1.9725000000000001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62" t="s">
        <v>128</v>
      </c>
      <c r="AT137" s="162" t="s">
        <v>125</v>
      </c>
      <c r="AU137" s="162" t="s">
        <v>85</v>
      </c>
      <c r="AY137" s="18" t="s">
        <v>129</v>
      </c>
      <c r="BE137" s="163">
        <f>IF(N137="základní",J137,0)</f>
        <v>0</v>
      </c>
      <c r="BF137" s="163">
        <f>IF(N137="snížená",J137,0)</f>
        <v>0</v>
      </c>
      <c r="BG137" s="163">
        <f>IF(N137="zákl. přenesená",J137,0)</f>
        <v>0</v>
      </c>
      <c r="BH137" s="163">
        <f>IF(N137="sníž. přenesená",J137,0)</f>
        <v>0</v>
      </c>
      <c r="BI137" s="163">
        <f>IF(N137="nulová",J137,0)</f>
        <v>0</v>
      </c>
      <c r="BJ137" s="18" t="s">
        <v>83</v>
      </c>
      <c r="BK137" s="163">
        <f>ROUND(I137*H137,2)</f>
        <v>0</v>
      </c>
      <c r="BL137" s="18" t="s">
        <v>128</v>
      </c>
      <c r="BM137" s="162" t="s">
        <v>233</v>
      </c>
    </row>
    <row r="138" s="2" customFormat="1">
      <c r="A138" s="38"/>
      <c r="B138" s="39"/>
      <c r="C138" s="38"/>
      <c r="D138" s="190" t="s">
        <v>226</v>
      </c>
      <c r="E138" s="38"/>
      <c r="F138" s="191" t="s">
        <v>234</v>
      </c>
      <c r="G138" s="38"/>
      <c r="H138" s="38"/>
      <c r="I138" s="192"/>
      <c r="J138" s="38"/>
      <c r="K138" s="38"/>
      <c r="L138" s="39"/>
      <c r="M138" s="193"/>
      <c r="N138" s="194"/>
      <c r="O138" s="77"/>
      <c r="P138" s="77"/>
      <c r="Q138" s="77"/>
      <c r="R138" s="77"/>
      <c r="S138" s="77"/>
      <c r="T138" s="7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8" t="s">
        <v>226</v>
      </c>
      <c r="AU138" s="18" t="s">
        <v>85</v>
      </c>
    </row>
    <row r="139" s="13" customFormat="1">
      <c r="A139" s="13"/>
      <c r="B139" s="195"/>
      <c r="C139" s="13"/>
      <c r="D139" s="196" t="s">
        <v>228</v>
      </c>
      <c r="E139" s="197" t="s">
        <v>1</v>
      </c>
      <c r="F139" s="198" t="s">
        <v>235</v>
      </c>
      <c r="G139" s="13"/>
      <c r="H139" s="199">
        <v>12.49</v>
      </c>
      <c r="I139" s="200"/>
      <c r="J139" s="13"/>
      <c r="K139" s="13"/>
      <c r="L139" s="195"/>
      <c r="M139" s="201"/>
      <c r="N139" s="202"/>
      <c r="O139" s="202"/>
      <c r="P139" s="202"/>
      <c r="Q139" s="202"/>
      <c r="R139" s="202"/>
      <c r="S139" s="202"/>
      <c r="T139" s="20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7" t="s">
        <v>228</v>
      </c>
      <c r="AU139" s="197" t="s">
        <v>85</v>
      </c>
      <c r="AV139" s="13" t="s">
        <v>85</v>
      </c>
      <c r="AW139" s="13" t="s">
        <v>31</v>
      </c>
      <c r="AX139" s="13" t="s">
        <v>75</v>
      </c>
      <c r="AY139" s="197" t="s">
        <v>129</v>
      </c>
    </row>
    <row r="140" s="13" customFormat="1">
      <c r="A140" s="13"/>
      <c r="B140" s="195"/>
      <c r="C140" s="13"/>
      <c r="D140" s="196" t="s">
        <v>228</v>
      </c>
      <c r="E140" s="197" t="s">
        <v>1</v>
      </c>
      <c r="F140" s="198" t="s">
        <v>236</v>
      </c>
      <c r="G140" s="13"/>
      <c r="H140" s="199">
        <v>2.7000000000000002</v>
      </c>
      <c r="I140" s="200"/>
      <c r="J140" s="13"/>
      <c r="K140" s="13"/>
      <c r="L140" s="195"/>
      <c r="M140" s="201"/>
      <c r="N140" s="202"/>
      <c r="O140" s="202"/>
      <c r="P140" s="202"/>
      <c r="Q140" s="202"/>
      <c r="R140" s="202"/>
      <c r="S140" s="202"/>
      <c r="T140" s="20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7" t="s">
        <v>228</v>
      </c>
      <c r="AU140" s="197" t="s">
        <v>85</v>
      </c>
      <c r="AV140" s="13" t="s">
        <v>85</v>
      </c>
      <c r="AW140" s="13" t="s">
        <v>31</v>
      </c>
      <c r="AX140" s="13" t="s">
        <v>75</v>
      </c>
      <c r="AY140" s="197" t="s">
        <v>129</v>
      </c>
    </row>
    <row r="141" s="13" customFormat="1">
      <c r="A141" s="13"/>
      <c r="B141" s="195"/>
      <c r="C141" s="13"/>
      <c r="D141" s="196" t="s">
        <v>228</v>
      </c>
      <c r="E141" s="197" t="s">
        <v>1</v>
      </c>
      <c r="F141" s="198" t="s">
        <v>237</v>
      </c>
      <c r="G141" s="13"/>
      <c r="H141" s="199">
        <v>24.260000000000002</v>
      </c>
      <c r="I141" s="200"/>
      <c r="J141" s="13"/>
      <c r="K141" s="13"/>
      <c r="L141" s="195"/>
      <c r="M141" s="201"/>
      <c r="N141" s="202"/>
      <c r="O141" s="202"/>
      <c r="P141" s="202"/>
      <c r="Q141" s="202"/>
      <c r="R141" s="202"/>
      <c r="S141" s="202"/>
      <c r="T141" s="20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7" t="s">
        <v>228</v>
      </c>
      <c r="AU141" s="197" t="s">
        <v>85</v>
      </c>
      <c r="AV141" s="13" t="s">
        <v>85</v>
      </c>
      <c r="AW141" s="13" t="s">
        <v>31</v>
      </c>
      <c r="AX141" s="13" t="s">
        <v>75</v>
      </c>
      <c r="AY141" s="197" t="s">
        <v>129</v>
      </c>
    </row>
    <row r="142" s="14" customFormat="1">
      <c r="A142" s="14"/>
      <c r="B142" s="204"/>
      <c r="C142" s="14"/>
      <c r="D142" s="196" t="s">
        <v>228</v>
      </c>
      <c r="E142" s="205" t="s">
        <v>1</v>
      </c>
      <c r="F142" s="206" t="s">
        <v>238</v>
      </c>
      <c r="G142" s="14"/>
      <c r="H142" s="207">
        <v>39.450000000000003</v>
      </c>
      <c r="I142" s="208"/>
      <c r="J142" s="14"/>
      <c r="K142" s="14"/>
      <c r="L142" s="204"/>
      <c r="M142" s="209"/>
      <c r="N142" s="210"/>
      <c r="O142" s="210"/>
      <c r="P142" s="210"/>
      <c r="Q142" s="210"/>
      <c r="R142" s="210"/>
      <c r="S142" s="210"/>
      <c r="T142" s="21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05" t="s">
        <v>228</v>
      </c>
      <c r="AU142" s="205" t="s">
        <v>85</v>
      </c>
      <c r="AV142" s="14" t="s">
        <v>128</v>
      </c>
      <c r="AW142" s="14" t="s">
        <v>31</v>
      </c>
      <c r="AX142" s="14" t="s">
        <v>83</v>
      </c>
      <c r="AY142" s="205" t="s">
        <v>129</v>
      </c>
    </row>
    <row r="143" s="2" customFormat="1" ht="16.5" customHeight="1">
      <c r="A143" s="38"/>
      <c r="B143" s="150"/>
      <c r="C143" s="151" t="s">
        <v>132</v>
      </c>
      <c r="D143" s="151" t="s">
        <v>125</v>
      </c>
      <c r="E143" s="152" t="s">
        <v>239</v>
      </c>
      <c r="F143" s="153" t="s">
        <v>240</v>
      </c>
      <c r="G143" s="154" t="s">
        <v>241</v>
      </c>
      <c r="H143" s="155">
        <v>1</v>
      </c>
      <c r="I143" s="156"/>
      <c r="J143" s="157">
        <f>ROUND(I143*H143,2)</f>
        <v>0</v>
      </c>
      <c r="K143" s="153" t="s">
        <v>1</v>
      </c>
      <c r="L143" s="39"/>
      <c r="M143" s="158" t="s">
        <v>1</v>
      </c>
      <c r="N143" s="159" t="s">
        <v>40</v>
      </c>
      <c r="O143" s="77"/>
      <c r="P143" s="160">
        <f>O143*H143</f>
        <v>0</v>
      </c>
      <c r="Q143" s="160">
        <v>0</v>
      </c>
      <c r="R143" s="160">
        <f>Q143*H143</f>
        <v>0</v>
      </c>
      <c r="S143" s="160">
        <v>0.050000000000000003</v>
      </c>
      <c r="T143" s="161">
        <f>S143*H143</f>
        <v>0.050000000000000003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62" t="s">
        <v>128</v>
      </c>
      <c r="AT143" s="162" t="s">
        <v>125</v>
      </c>
      <c r="AU143" s="162" t="s">
        <v>85</v>
      </c>
      <c r="AY143" s="18" t="s">
        <v>129</v>
      </c>
      <c r="BE143" s="163">
        <f>IF(N143="základní",J143,0)</f>
        <v>0</v>
      </c>
      <c r="BF143" s="163">
        <f>IF(N143="snížená",J143,0)</f>
        <v>0</v>
      </c>
      <c r="BG143" s="163">
        <f>IF(N143="zákl. přenesená",J143,0)</f>
        <v>0</v>
      </c>
      <c r="BH143" s="163">
        <f>IF(N143="sníž. přenesená",J143,0)</f>
        <v>0</v>
      </c>
      <c r="BI143" s="163">
        <f>IF(N143="nulová",J143,0)</f>
        <v>0</v>
      </c>
      <c r="BJ143" s="18" t="s">
        <v>83</v>
      </c>
      <c r="BK143" s="163">
        <f>ROUND(I143*H143,2)</f>
        <v>0</v>
      </c>
      <c r="BL143" s="18" t="s">
        <v>128</v>
      </c>
      <c r="BM143" s="162" t="s">
        <v>242</v>
      </c>
    </row>
    <row r="144" s="12" customFormat="1" ht="22.8" customHeight="1">
      <c r="A144" s="12"/>
      <c r="B144" s="177"/>
      <c r="C144" s="12"/>
      <c r="D144" s="178" t="s">
        <v>74</v>
      </c>
      <c r="E144" s="188" t="s">
        <v>243</v>
      </c>
      <c r="F144" s="188" t="s">
        <v>244</v>
      </c>
      <c r="G144" s="12"/>
      <c r="H144" s="12"/>
      <c r="I144" s="180"/>
      <c r="J144" s="189">
        <f>BK144</f>
        <v>0</v>
      </c>
      <c r="K144" s="12"/>
      <c r="L144" s="177"/>
      <c r="M144" s="182"/>
      <c r="N144" s="183"/>
      <c r="O144" s="183"/>
      <c r="P144" s="184">
        <f>SUM(P145:P152)</f>
        <v>0</v>
      </c>
      <c r="Q144" s="183"/>
      <c r="R144" s="184">
        <f>SUM(R145:R152)</f>
        <v>0</v>
      </c>
      <c r="S144" s="183"/>
      <c r="T144" s="185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78" t="s">
        <v>83</v>
      </c>
      <c r="AT144" s="186" t="s">
        <v>74</v>
      </c>
      <c r="AU144" s="186" t="s">
        <v>83</v>
      </c>
      <c r="AY144" s="178" t="s">
        <v>129</v>
      </c>
      <c r="BK144" s="187">
        <f>SUM(BK145:BK152)</f>
        <v>0</v>
      </c>
    </row>
    <row r="145" s="2" customFormat="1" ht="24.15" customHeight="1">
      <c r="A145" s="38"/>
      <c r="B145" s="150"/>
      <c r="C145" s="151" t="s">
        <v>128</v>
      </c>
      <c r="D145" s="151" t="s">
        <v>125</v>
      </c>
      <c r="E145" s="152" t="s">
        <v>245</v>
      </c>
      <c r="F145" s="153" t="s">
        <v>246</v>
      </c>
      <c r="G145" s="154" t="s">
        <v>247</v>
      </c>
      <c r="H145" s="155">
        <v>103.112</v>
      </c>
      <c r="I145" s="156"/>
      <c r="J145" s="157">
        <f>ROUND(I145*H145,2)</f>
        <v>0</v>
      </c>
      <c r="K145" s="153" t="s">
        <v>224</v>
      </c>
      <c r="L145" s="39"/>
      <c r="M145" s="158" t="s">
        <v>1</v>
      </c>
      <c r="N145" s="159" t="s">
        <v>40</v>
      </c>
      <c r="O145" s="77"/>
      <c r="P145" s="160">
        <f>O145*H145</f>
        <v>0</v>
      </c>
      <c r="Q145" s="160">
        <v>0</v>
      </c>
      <c r="R145" s="160">
        <f>Q145*H145</f>
        <v>0</v>
      </c>
      <c r="S145" s="160">
        <v>0</v>
      </c>
      <c r="T145" s="161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62" t="s">
        <v>128</v>
      </c>
      <c r="AT145" s="162" t="s">
        <v>125</v>
      </c>
      <c r="AU145" s="162" t="s">
        <v>85</v>
      </c>
      <c r="AY145" s="18" t="s">
        <v>129</v>
      </c>
      <c r="BE145" s="163">
        <f>IF(N145="základní",J145,0)</f>
        <v>0</v>
      </c>
      <c r="BF145" s="163">
        <f>IF(N145="snížená",J145,0)</f>
        <v>0</v>
      </c>
      <c r="BG145" s="163">
        <f>IF(N145="zákl. přenesená",J145,0)</f>
        <v>0</v>
      </c>
      <c r="BH145" s="163">
        <f>IF(N145="sníž. přenesená",J145,0)</f>
        <v>0</v>
      </c>
      <c r="BI145" s="163">
        <f>IF(N145="nulová",J145,0)</f>
        <v>0</v>
      </c>
      <c r="BJ145" s="18" t="s">
        <v>83</v>
      </c>
      <c r="BK145" s="163">
        <f>ROUND(I145*H145,2)</f>
        <v>0</v>
      </c>
      <c r="BL145" s="18" t="s">
        <v>128</v>
      </c>
      <c r="BM145" s="162" t="s">
        <v>248</v>
      </c>
    </row>
    <row r="146" s="2" customFormat="1">
      <c r="A146" s="38"/>
      <c r="B146" s="39"/>
      <c r="C146" s="38"/>
      <c r="D146" s="190" t="s">
        <v>226</v>
      </c>
      <c r="E146" s="38"/>
      <c r="F146" s="191" t="s">
        <v>249</v>
      </c>
      <c r="G146" s="38"/>
      <c r="H146" s="38"/>
      <c r="I146" s="192"/>
      <c r="J146" s="38"/>
      <c r="K146" s="38"/>
      <c r="L146" s="39"/>
      <c r="M146" s="193"/>
      <c r="N146" s="194"/>
      <c r="O146" s="77"/>
      <c r="P146" s="77"/>
      <c r="Q146" s="77"/>
      <c r="R146" s="77"/>
      <c r="S146" s="77"/>
      <c r="T146" s="7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8" t="s">
        <v>226</v>
      </c>
      <c r="AU146" s="18" t="s">
        <v>85</v>
      </c>
    </row>
    <row r="147" s="2" customFormat="1" ht="24.15" customHeight="1">
      <c r="A147" s="38"/>
      <c r="B147" s="150"/>
      <c r="C147" s="151" t="s">
        <v>139</v>
      </c>
      <c r="D147" s="151" t="s">
        <v>125</v>
      </c>
      <c r="E147" s="152" t="s">
        <v>250</v>
      </c>
      <c r="F147" s="153" t="s">
        <v>251</v>
      </c>
      <c r="G147" s="154" t="s">
        <v>247</v>
      </c>
      <c r="H147" s="155">
        <v>103.112</v>
      </c>
      <c r="I147" s="156"/>
      <c r="J147" s="157">
        <f>ROUND(I147*H147,2)</f>
        <v>0</v>
      </c>
      <c r="K147" s="153" t="s">
        <v>224</v>
      </c>
      <c r="L147" s="39"/>
      <c r="M147" s="158" t="s">
        <v>1</v>
      </c>
      <c r="N147" s="159" t="s">
        <v>40</v>
      </c>
      <c r="O147" s="77"/>
      <c r="P147" s="160">
        <f>O147*H147</f>
        <v>0</v>
      </c>
      <c r="Q147" s="160">
        <v>0</v>
      </c>
      <c r="R147" s="160">
        <f>Q147*H147</f>
        <v>0</v>
      </c>
      <c r="S147" s="160">
        <v>0</v>
      </c>
      <c r="T147" s="161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62" t="s">
        <v>128</v>
      </c>
      <c r="AT147" s="162" t="s">
        <v>125</v>
      </c>
      <c r="AU147" s="162" t="s">
        <v>85</v>
      </c>
      <c r="AY147" s="18" t="s">
        <v>129</v>
      </c>
      <c r="BE147" s="163">
        <f>IF(N147="základní",J147,0)</f>
        <v>0</v>
      </c>
      <c r="BF147" s="163">
        <f>IF(N147="snížená",J147,0)</f>
        <v>0</v>
      </c>
      <c r="BG147" s="163">
        <f>IF(N147="zákl. přenesená",J147,0)</f>
        <v>0</v>
      </c>
      <c r="BH147" s="163">
        <f>IF(N147="sníž. přenesená",J147,0)</f>
        <v>0</v>
      </c>
      <c r="BI147" s="163">
        <f>IF(N147="nulová",J147,0)</f>
        <v>0</v>
      </c>
      <c r="BJ147" s="18" t="s">
        <v>83</v>
      </c>
      <c r="BK147" s="163">
        <f>ROUND(I147*H147,2)</f>
        <v>0</v>
      </c>
      <c r="BL147" s="18" t="s">
        <v>128</v>
      </c>
      <c r="BM147" s="162" t="s">
        <v>252</v>
      </c>
    </row>
    <row r="148" s="2" customFormat="1">
      <c r="A148" s="38"/>
      <c r="B148" s="39"/>
      <c r="C148" s="38"/>
      <c r="D148" s="190" t="s">
        <v>226</v>
      </c>
      <c r="E148" s="38"/>
      <c r="F148" s="191" t="s">
        <v>253</v>
      </c>
      <c r="G148" s="38"/>
      <c r="H148" s="38"/>
      <c r="I148" s="192"/>
      <c r="J148" s="38"/>
      <c r="K148" s="38"/>
      <c r="L148" s="39"/>
      <c r="M148" s="193"/>
      <c r="N148" s="194"/>
      <c r="O148" s="77"/>
      <c r="P148" s="77"/>
      <c r="Q148" s="77"/>
      <c r="R148" s="77"/>
      <c r="S148" s="77"/>
      <c r="T148" s="7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8" t="s">
        <v>226</v>
      </c>
      <c r="AU148" s="18" t="s">
        <v>85</v>
      </c>
    </row>
    <row r="149" s="2" customFormat="1" ht="24.15" customHeight="1">
      <c r="A149" s="38"/>
      <c r="B149" s="150"/>
      <c r="C149" s="151" t="s">
        <v>135</v>
      </c>
      <c r="D149" s="151" t="s">
        <v>125</v>
      </c>
      <c r="E149" s="152" t="s">
        <v>254</v>
      </c>
      <c r="F149" s="153" t="s">
        <v>255</v>
      </c>
      <c r="G149" s="154" t="s">
        <v>247</v>
      </c>
      <c r="H149" s="155">
        <v>103.112</v>
      </c>
      <c r="I149" s="156"/>
      <c r="J149" s="157">
        <f>ROUND(I149*H149,2)</f>
        <v>0</v>
      </c>
      <c r="K149" s="153" t="s">
        <v>224</v>
      </c>
      <c r="L149" s="39"/>
      <c r="M149" s="158" t="s">
        <v>1</v>
      </c>
      <c r="N149" s="159" t="s">
        <v>40</v>
      </c>
      <c r="O149" s="77"/>
      <c r="P149" s="160">
        <f>O149*H149</f>
        <v>0</v>
      </c>
      <c r="Q149" s="160">
        <v>0</v>
      </c>
      <c r="R149" s="160">
        <f>Q149*H149</f>
        <v>0</v>
      </c>
      <c r="S149" s="160">
        <v>0</v>
      </c>
      <c r="T149" s="161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62" t="s">
        <v>128</v>
      </c>
      <c r="AT149" s="162" t="s">
        <v>125</v>
      </c>
      <c r="AU149" s="162" t="s">
        <v>85</v>
      </c>
      <c r="AY149" s="18" t="s">
        <v>129</v>
      </c>
      <c r="BE149" s="163">
        <f>IF(N149="základní",J149,0)</f>
        <v>0</v>
      </c>
      <c r="BF149" s="163">
        <f>IF(N149="snížená",J149,0)</f>
        <v>0</v>
      </c>
      <c r="BG149" s="163">
        <f>IF(N149="zákl. přenesená",J149,0)</f>
        <v>0</v>
      </c>
      <c r="BH149" s="163">
        <f>IF(N149="sníž. přenesená",J149,0)</f>
        <v>0</v>
      </c>
      <c r="BI149" s="163">
        <f>IF(N149="nulová",J149,0)</f>
        <v>0</v>
      </c>
      <c r="BJ149" s="18" t="s">
        <v>83</v>
      </c>
      <c r="BK149" s="163">
        <f>ROUND(I149*H149,2)</f>
        <v>0</v>
      </c>
      <c r="BL149" s="18" t="s">
        <v>128</v>
      </c>
      <c r="BM149" s="162" t="s">
        <v>256</v>
      </c>
    </row>
    <row r="150" s="2" customFormat="1">
      <c r="A150" s="38"/>
      <c r="B150" s="39"/>
      <c r="C150" s="38"/>
      <c r="D150" s="190" t="s">
        <v>226</v>
      </c>
      <c r="E150" s="38"/>
      <c r="F150" s="191" t="s">
        <v>257</v>
      </c>
      <c r="G150" s="38"/>
      <c r="H150" s="38"/>
      <c r="I150" s="192"/>
      <c r="J150" s="38"/>
      <c r="K150" s="38"/>
      <c r="L150" s="39"/>
      <c r="M150" s="193"/>
      <c r="N150" s="194"/>
      <c r="O150" s="77"/>
      <c r="P150" s="77"/>
      <c r="Q150" s="77"/>
      <c r="R150" s="77"/>
      <c r="S150" s="77"/>
      <c r="T150" s="7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8" t="s">
        <v>226</v>
      </c>
      <c r="AU150" s="18" t="s">
        <v>85</v>
      </c>
    </row>
    <row r="151" s="2" customFormat="1" ht="44.25" customHeight="1">
      <c r="A151" s="38"/>
      <c r="B151" s="150"/>
      <c r="C151" s="151" t="s">
        <v>145</v>
      </c>
      <c r="D151" s="151" t="s">
        <v>125</v>
      </c>
      <c r="E151" s="152" t="s">
        <v>258</v>
      </c>
      <c r="F151" s="153" t="s">
        <v>259</v>
      </c>
      <c r="G151" s="154" t="s">
        <v>247</v>
      </c>
      <c r="H151" s="155">
        <v>103.112</v>
      </c>
      <c r="I151" s="156"/>
      <c r="J151" s="157">
        <f>ROUND(I151*H151,2)</f>
        <v>0</v>
      </c>
      <c r="K151" s="153" t="s">
        <v>224</v>
      </c>
      <c r="L151" s="39"/>
      <c r="M151" s="158" t="s">
        <v>1</v>
      </c>
      <c r="N151" s="159" t="s">
        <v>40</v>
      </c>
      <c r="O151" s="77"/>
      <c r="P151" s="160">
        <f>O151*H151</f>
        <v>0</v>
      </c>
      <c r="Q151" s="160">
        <v>0</v>
      </c>
      <c r="R151" s="160">
        <f>Q151*H151</f>
        <v>0</v>
      </c>
      <c r="S151" s="160">
        <v>0</v>
      </c>
      <c r="T151" s="161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62" t="s">
        <v>128</v>
      </c>
      <c r="AT151" s="162" t="s">
        <v>125</v>
      </c>
      <c r="AU151" s="162" t="s">
        <v>85</v>
      </c>
      <c r="AY151" s="18" t="s">
        <v>129</v>
      </c>
      <c r="BE151" s="163">
        <f>IF(N151="základní",J151,0)</f>
        <v>0</v>
      </c>
      <c r="BF151" s="163">
        <f>IF(N151="snížená",J151,0)</f>
        <v>0</v>
      </c>
      <c r="BG151" s="163">
        <f>IF(N151="zákl. přenesená",J151,0)</f>
        <v>0</v>
      </c>
      <c r="BH151" s="163">
        <f>IF(N151="sníž. přenesená",J151,0)</f>
        <v>0</v>
      </c>
      <c r="BI151" s="163">
        <f>IF(N151="nulová",J151,0)</f>
        <v>0</v>
      </c>
      <c r="BJ151" s="18" t="s">
        <v>83</v>
      </c>
      <c r="BK151" s="163">
        <f>ROUND(I151*H151,2)</f>
        <v>0</v>
      </c>
      <c r="BL151" s="18" t="s">
        <v>128</v>
      </c>
      <c r="BM151" s="162" t="s">
        <v>260</v>
      </c>
    </row>
    <row r="152" s="2" customFormat="1">
      <c r="A152" s="38"/>
      <c r="B152" s="39"/>
      <c r="C152" s="38"/>
      <c r="D152" s="190" t="s">
        <v>226</v>
      </c>
      <c r="E152" s="38"/>
      <c r="F152" s="191" t="s">
        <v>261</v>
      </c>
      <c r="G152" s="38"/>
      <c r="H152" s="38"/>
      <c r="I152" s="192"/>
      <c r="J152" s="38"/>
      <c r="K152" s="38"/>
      <c r="L152" s="39"/>
      <c r="M152" s="193"/>
      <c r="N152" s="194"/>
      <c r="O152" s="77"/>
      <c r="P152" s="77"/>
      <c r="Q152" s="77"/>
      <c r="R152" s="77"/>
      <c r="S152" s="77"/>
      <c r="T152" s="7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8" t="s">
        <v>226</v>
      </c>
      <c r="AU152" s="18" t="s">
        <v>85</v>
      </c>
    </row>
    <row r="153" s="12" customFormat="1" ht="25.92" customHeight="1">
      <c r="A153" s="12"/>
      <c r="B153" s="177"/>
      <c r="C153" s="12"/>
      <c r="D153" s="178" t="s">
        <v>74</v>
      </c>
      <c r="E153" s="179" t="s">
        <v>262</v>
      </c>
      <c r="F153" s="179" t="s">
        <v>263</v>
      </c>
      <c r="G153" s="12"/>
      <c r="H153" s="12"/>
      <c r="I153" s="180"/>
      <c r="J153" s="181">
        <f>BK153</f>
        <v>0</v>
      </c>
      <c r="K153" s="12"/>
      <c r="L153" s="177"/>
      <c r="M153" s="182"/>
      <c r="N153" s="183"/>
      <c r="O153" s="183"/>
      <c r="P153" s="184">
        <f>P154+P158+P162+P165+P168+P171+P197</f>
        <v>0</v>
      </c>
      <c r="Q153" s="183"/>
      <c r="R153" s="184">
        <f>R154+R158+R162+R165+R168+R171+R197</f>
        <v>0</v>
      </c>
      <c r="S153" s="183"/>
      <c r="T153" s="185">
        <f>T154+T158+T162+T165+T168+T171+T197</f>
        <v>50.2037397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78" t="s">
        <v>85</v>
      </c>
      <c r="AT153" s="186" t="s">
        <v>74</v>
      </c>
      <c r="AU153" s="186" t="s">
        <v>75</v>
      </c>
      <c r="AY153" s="178" t="s">
        <v>129</v>
      </c>
      <c r="BK153" s="187">
        <f>BK154+BK158+BK162+BK165+BK168+BK171+BK197</f>
        <v>0</v>
      </c>
    </row>
    <row r="154" s="12" customFormat="1" ht="22.8" customHeight="1">
      <c r="A154" s="12"/>
      <c r="B154" s="177"/>
      <c r="C154" s="12"/>
      <c r="D154" s="178" t="s">
        <v>74</v>
      </c>
      <c r="E154" s="188" t="s">
        <v>264</v>
      </c>
      <c r="F154" s="188" t="s">
        <v>265</v>
      </c>
      <c r="G154" s="12"/>
      <c r="H154" s="12"/>
      <c r="I154" s="180"/>
      <c r="J154" s="189">
        <f>BK154</f>
        <v>0</v>
      </c>
      <c r="K154" s="12"/>
      <c r="L154" s="177"/>
      <c r="M154" s="182"/>
      <c r="N154" s="183"/>
      <c r="O154" s="183"/>
      <c r="P154" s="184">
        <f>SUM(P155:P157)</f>
        <v>0</v>
      </c>
      <c r="Q154" s="183"/>
      <c r="R154" s="184">
        <f>SUM(R155:R157)</f>
        <v>0</v>
      </c>
      <c r="S154" s="183"/>
      <c r="T154" s="185">
        <f>SUM(T155:T157)</f>
        <v>42.245999999999995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8" t="s">
        <v>85</v>
      </c>
      <c r="AT154" s="186" t="s">
        <v>74</v>
      </c>
      <c r="AU154" s="186" t="s">
        <v>83</v>
      </c>
      <c r="AY154" s="178" t="s">
        <v>129</v>
      </c>
      <c r="BK154" s="187">
        <f>SUM(BK155:BK157)</f>
        <v>0</v>
      </c>
    </row>
    <row r="155" s="2" customFormat="1" ht="24.15" customHeight="1">
      <c r="A155" s="38"/>
      <c r="B155" s="150"/>
      <c r="C155" s="151" t="s">
        <v>138</v>
      </c>
      <c r="D155" s="151" t="s">
        <v>125</v>
      </c>
      <c r="E155" s="152" t="s">
        <v>266</v>
      </c>
      <c r="F155" s="153" t="s">
        <v>267</v>
      </c>
      <c r="G155" s="154" t="s">
        <v>232</v>
      </c>
      <c r="H155" s="155">
        <v>234.69999999999999</v>
      </c>
      <c r="I155" s="156"/>
      <c r="J155" s="157">
        <f>ROUND(I155*H155,2)</f>
        <v>0</v>
      </c>
      <c r="K155" s="153" t="s">
        <v>224</v>
      </c>
      <c r="L155" s="39"/>
      <c r="M155" s="158" t="s">
        <v>1</v>
      </c>
      <c r="N155" s="159" t="s">
        <v>40</v>
      </c>
      <c r="O155" s="77"/>
      <c r="P155" s="160">
        <f>O155*H155</f>
        <v>0</v>
      </c>
      <c r="Q155" s="160">
        <v>0</v>
      </c>
      <c r="R155" s="160">
        <f>Q155*H155</f>
        <v>0</v>
      </c>
      <c r="S155" s="160">
        <v>0.17999999999999999</v>
      </c>
      <c r="T155" s="161">
        <f>S155*H155</f>
        <v>42.245999999999995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62" t="s">
        <v>151</v>
      </c>
      <c r="AT155" s="162" t="s">
        <v>125</v>
      </c>
      <c r="AU155" s="162" t="s">
        <v>85</v>
      </c>
      <c r="AY155" s="18" t="s">
        <v>129</v>
      </c>
      <c r="BE155" s="163">
        <f>IF(N155="základní",J155,0)</f>
        <v>0</v>
      </c>
      <c r="BF155" s="163">
        <f>IF(N155="snížená",J155,0)</f>
        <v>0</v>
      </c>
      <c r="BG155" s="163">
        <f>IF(N155="zákl. přenesená",J155,0)</f>
        <v>0</v>
      </c>
      <c r="BH155" s="163">
        <f>IF(N155="sníž. přenesená",J155,0)</f>
        <v>0</v>
      </c>
      <c r="BI155" s="163">
        <f>IF(N155="nulová",J155,0)</f>
        <v>0</v>
      </c>
      <c r="BJ155" s="18" t="s">
        <v>83</v>
      </c>
      <c r="BK155" s="163">
        <f>ROUND(I155*H155,2)</f>
        <v>0</v>
      </c>
      <c r="BL155" s="18" t="s">
        <v>151</v>
      </c>
      <c r="BM155" s="162" t="s">
        <v>268</v>
      </c>
    </row>
    <row r="156" s="2" customFormat="1">
      <c r="A156" s="38"/>
      <c r="B156" s="39"/>
      <c r="C156" s="38"/>
      <c r="D156" s="190" t="s">
        <v>226</v>
      </c>
      <c r="E156" s="38"/>
      <c r="F156" s="191" t="s">
        <v>269</v>
      </c>
      <c r="G156" s="38"/>
      <c r="H156" s="38"/>
      <c r="I156" s="192"/>
      <c r="J156" s="38"/>
      <c r="K156" s="38"/>
      <c r="L156" s="39"/>
      <c r="M156" s="193"/>
      <c r="N156" s="194"/>
      <c r="O156" s="77"/>
      <c r="P156" s="77"/>
      <c r="Q156" s="77"/>
      <c r="R156" s="77"/>
      <c r="S156" s="77"/>
      <c r="T156" s="7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8" t="s">
        <v>226</v>
      </c>
      <c r="AU156" s="18" t="s">
        <v>85</v>
      </c>
    </row>
    <row r="157" s="13" customFormat="1">
      <c r="A157" s="13"/>
      <c r="B157" s="195"/>
      <c r="C157" s="13"/>
      <c r="D157" s="196" t="s">
        <v>228</v>
      </c>
      <c r="E157" s="197" t="s">
        <v>1</v>
      </c>
      <c r="F157" s="198" t="s">
        <v>270</v>
      </c>
      <c r="G157" s="13"/>
      <c r="H157" s="199">
        <v>234.69999999999999</v>
      </c>
      <c r="I157" s="200"/>
      <c r="J157" s="13"/>
      <c r="K157" s="13"/>
      <c r="L157" s="195"/>
      <c r="M157" s="201"/>
      <c r="N157" s="202"/>
      <c r="O157" s="202"/>
      <c r="P157" s="202"/>
      <c r="Q157" s="202"/>
      <c r="R157" s="202"/>
      <c r="S157" s="202"/>
      <c r="T157" s="20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7" t="s">
        <v>228</v>
      </c>
      <c r="AU157" s="197" t="s">
        <v>85</v>
      </c>
      <c r="AV157" s="13" t="s">
        <v>85</v>
      </c>
      <c r="AW157" s="13" t="s">
        <v>31</v>
      </c>
      <c r="AX157" s="13" t="s">
        <v>83</v>
      </c>
      <c r="AY157" s="197" t="s">
        <v>129</v>
      </c>
    </row>
    <row r="158" s="12" customFormat="1" ht="22.8" customHeight="1">
      <c r="A158" s="12"/>
      <c r="B158" s="177"/>
      <c r="C158" s="12"/>
      <c r="D158" s="178" t="s">
        <v>74</v>
      </c>
      <c r="E158" s="188" t="s">
        <v>271</v>
      </c>
      <c r="F158" s="188" t="s">
        <v>272</v>
      </c>
      <c r="G158" s="12"/>
      <c r="H158" s="12"/>
      <c r="I158" s="180"/>
      <c r="J158" s="189">
        <f>BK158</f>
        <v>0</v>
      </c>
      <c r="K158" s="12"/>
      <c r="L158" s="177"/>
      <c r="M158" s="182"/>
      <c r="N158" s="183"/>
      <c r="O158" s="183"/>
      <c r="P158" s="184">
        <f>SUM(P159:P161)</f>
        <v>0</v>
      </c>
      <c r="Q158" s="183"/>
      <c r="R158" s="184">
        <f>SUM(R159:R161)</f>
        <v>0</v>
      </c>
      <c r="S158" s="183"/>
      <c r="T158" s="185">
        <f>SUM(T159:T161)</f>
        <v>0.027200000000000002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78" t="s">
        <v>85</v>
      </c>
      <c r="AT158" s="186" t="s">
        <v>74</v>
      </c>
      <c r="AU158" s="186" t="s">
        <v>83</v>
      </c>
      <c r="AY158" s="178" t="s">
        <v>129</v>
      </c>
      <c r="BK158" s="187">
        <f>SUM(BK159:BK161)</f>
        <v>0</v>
      </c>
    </row>
    <row r="159" s="2" customFormat="1" ht="24.15" customHeight="1">
      <c r="A159" s="38"/>
      <c r="B159" s="150"/>
      <c r="C159" s="151" t="s">
        <v>152</v>
      </c>
      <c r="D159" s="151" t="s">
        <v>125</v>
      </c>
      <c r="E159" s="152" t="s">
        <v>273</v>
      </c>
      <c r="F159" s="153" t="s">
        <v>274</v>
      </c>
      <c r="G159" s="154" t="s">
        <v>275</v>
      </c>
      <c r="H159" s="155">
        <v>68</v>
      </c>
      <c r="I159" s="156"/>
      <c r="J159" s="157">
        <f>ROUND(I159*H159,2)</f>
        <v>0</v>
      </c>
      <c r="K159" s="153" t="s">
        <v>224</v>
      </c>
      <c r="L159" s="39"/>
      <c r="M159" s="158" t="s">
        <v>1</v>
      </c>
      <c r="N159" s="159" t="s">
        <v>40</v>
      </c>
      <c r="O159" s="77"/>
      <c r="P159" s="160">
        <f>O159*H159</f>
        <v>0</v>
      </c>
      <c r="Q159" s="160">
        <v>0</v>
      </c>
      <c r="R159" s="160">
        <f>Q159*H159</f>
        <v>0</v>
      </c>
      <c r="S159" s="160">
        <v>0.00040000000000000002</v>
      </c>
      <c r="T159" s="161">
        <f>S159*H159</f>
        <v>0.027200000000000002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62" t="s">
        <v>151</v>
      </c>
      <c r="AT159" s="162" t="s">
        <v>125</v>
      </c>
      <c r="AU159" s="162" t="s">
        <v>85</v>
      </c>
      <c r="AY159" s="18" t="s">
        <v>129</v>
      </c>
      <c r="BE159" s="163">
        <f>IF(N159="základní",J159,0)</f>
        <v>0</v>
      </c>
      <c r="BF159" s="163">
        <f>IF(N159="snížená",J159,0)</f>
        <v>0</v>
      </c>
      <c r="BG159" s="163">
        <f>IF(N159="zákl. přenesená",J159,0)</f>
        <v>0</v>
      </c>
      <c r="BH159" s="163">
        <f>IF(N159="sníž. přenesená",J159,0)</f>
        <v>0</v>
      </c>
      <c r="BI159" s="163">
        <f>IF(N159="nulová",J159,0)</f>
        <v>0</v>
      </c>
      <c r="BJ159" s="18" t="s">
        <v>83</v>
      </c>
      <c r="BK159" s="163">
        <f>ROUND(I159*H159,2)</f>
        <v>0</v>
      </c>
      <c r="BL159" s="18" t="s">
        <v>151</v>
      </c>
      <c r="BM159" s="162" t="s">
        <v>276</v>
      </c>
    </row>
    <row r="160" s="2" customFormat="1">
      <c r="A160" s="38"/>
      <c r="B160" s="39"/>
      <c r="C160" s="38"/>
      <c r="D160" s="190" t="s">
        <v>226</v>
      </c>
      <c r="E160" s="38"/>
      <c r="F160" s="191" t="s">
        <v>277</v>
      </c>
      <c r="G160" s="38"/>
      <c r="H160" s="38"/>
      <c r="I160" s="192"/>
      <c r="J160" s="38"/>
      <c r="K160" s="38"/>
      <c r="L160" s="39"/>
      <c r="M160" s="193"/>
      <c r="N160" s="194"/>
      <c r="O160" s="77"/>
      <c r="P160" s="77"/>
      <c r="Q160" s="77"/>
      <c r="R160" s="77"/>
      <c r="S160" s="77"/>
      <c r="T160" s="7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8" t="s">
        <v>226</v>
      </c>
      <c r="AU160" s="18" t="s">
        <v>85</v>
      </c>
    </row>
    <row r="161" s="13" customFormat="1">
      <c r="A161" s="13"/>
      <c r="B161" s="195"/>
      <c r="C161" s="13"/>
      <c r="D161" s="196" t="s">
        <v>228</v>
      </c>
      <c r="E161" s="197" t="s">
        <v>1</v>
      </c>
      <c r="F161" s="198" t="s">
        <v>278</v>
      </c>
      <c r="G161" s="13"/>
      <c r="H161" s="199">
        <v>68</v>
      </c>
      <c r="I161" s="200"/>
      <c r="J161" s="13"/>
      <c r="K161" s="13"/>
      <c r="L161" s="195"/>
      <c r="M161" s="201"/>
      <c r="N161" s="202"/>
      <c r="O161" s="202"/>
      <c r="P161" s="202"/>
      <c r="Q161" s="202"/>
      <c r="R161" s="202"/>
      <c r="S161" s="202"/>
      <c r="T161" s="20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7" t="s">
        <v>228</v>
      </c>
      <c r="AU161" s="197" t="s">
        <v>85</v>
      </c>
      <c r="AV161" s="13" t="s">
        <v>85</v>
      </c>
      <c r="AW161" s="13" t="s">
        <v>31</v>
      </c>
      <c r="AX161" s="13" t="s">
        <v>83</v>
      </c>
      <c r="AY161" s="197" t="s">
        <v>129</v>
      </c>
    </row>
    <row r="162" s="12" customFormat="1" ht="22.8" customHeight="1">
      <c r="A162" s="12"/>
      <c r="B162" s="177"/>
      <c r="C162" s="12"/>
      <c r="D162" s="178" t="s">
        <v>74</v>
      </c>
      <c r="E162" s="188" t="s">
        <v>279</v>
      </c>
      <c r="F162" s="188" t="s">
        <v>280</v>
      </c>
      <c r="G162" s="12"/>
      <c r="H162" s="12"/>
      <c r="I162" s="180"/>
      <c r="J162" s="189">
        <f>BK162</f>
        <v>0</v>
      </c>
      <c r="K162" s="12"/>
      <c r="L162" s="177"/>
      <c r="M162" s="182"/>
      <c r="N162" s="183"/>
      <c r="O162" s="183"/>
      <c r="P162" s="184">
        <f>SUM(P163:P164)</f>
        <v>0</v>
      </c>
      <c r="Q162" s="183"/>
      <c r="R162" s="184">
        <f>SUM(R163:R164)</f>
        <v>0</v>
      </c>
      <c r="S162" s="183"/>
      <c r="T162" s="185">
        <f>SUM(T163:T164)</f>
        <v>0.048000000000000001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78" t="s">
        <v>85</v>
      </c>
      <c r="AT162" s="186" t="s">
        <v>74</v>
      </c>
      <c r="AU162" s="186" t="s">
        <v>83</v>
      </c>
      <c r="AY162" s="178" t="s">
        <v>129</v>
      </c>
      <c r="BK162" s="187">
        <f>SUM(BK163:BK164)</f>
        <v>0</v>
      </c>
    </row>
    <row r="163" s="2" customFormat="1" ht="16.5" customHeight="1">
      <c r="A163" s="38"/>
      <c r="B163" s="150"/>
      <c r="C163" s="151" t="s">
        <v>142</v>
      </c>
      <c r="D163" s="151" t="s">
        <v>125</v>
      </c>
      <c r="E163" s="152" t="s">
        <v>281</v>
      </c>
      <c r="F163" s="153" t="s">
        <v>282</v>
      </c>
      <c r="G163" s="154" t="s">
        <v>241</v>
      </c>
      <c r="H163" s="155">
        <v>3</v>
      </c>
      <c r="I163" s="156"/>
      <c r="J163" s="157">
        <f>ROUND(I163*H163,2)</f>
        <v>0</v>
      </c>
      <c r="K163" s="153" t="s">
        <v>224</v>
      </c>
      <c r="L163" s="39"/>
      <c r="M163" s="158" t="s">
        <v>1</v>
      </c>
      <c r="N163" s="159" t="s">
        <v>40</v>
      </c>
      <c r="O163" s="77"/>
      <c r="P163" s="160">
        <f>O163*H163</f>
        <v>0</v>
      </c>
      <c r="Q163" s="160">
        <v>0</v>
      </c>
      <c r="R163" s="160">
        <f>Q163*H163</f>
        <v>0</v>
      </c>
      <c r="S163" s="160">
        <v>0.016</v>
      </c>
      <c r="T163" s="161">
        <f>S163*H163</f>
        <v>0.048000000000000001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62" t="s">
        <v>151</v>
      </c>
      <c r="AT163" s="162" t="s">
        <v>125</v>
      </c>
      <c r="AU163" s="162" t="s">
        <v>85</v>
      </c>
      <c r="AY163" s="18" t="s">
        <v>129</v>
      </c>
      <c r="BE163" s="163">
        <f>IF(N163="základní",J163,0)</f>
        <v>0</v>
      </c>
      <c r="BF163" s="163">
        <f>IF(N163="snížená",J163,0)</f>
        <v>0</v>
      </c>
      <c r="BG163" s="163">
        <f>IF(N163="zákl. přenesená",J163,0)</f>
        <v>0</v>
      </c>
      <c r="BH163" s="163">
        <f>IF(N163="sníž. přenesená",J163,0)</f>
        <v>0</v>
      </c>
      <c r="BI163" s="163">
        <f>IF(N163="nulová",J163,0)</f>
        <v>0</v>
      </c>
      <c r="BJ163" s="18" t="s">
        <v>83</v>
      </c>
      <c r="BK163" s="163">
        <f>ROUND(I163*H163,2)</f>
        <v>0</v>
      </c>
      <c r="BL163" s="18" t="s">
        <v>151</v>
      </c>
      <c r="BM163" s="162" t="s">
        <v>283</v>
      </c>
    </row>
    <row r="164" s="2" customFormat="1">
      <c r="A164" s="38"/>
      <c r="B164" s="39"/>
      <c r="C164" s="38"/>
      <c r="D164" s="190" t="s">
        <v>226</v>
      </c>
      <c r="E164" s="38"/>
      <c r="F164" s="191" t="s">
        <v>284</v>
      </c>
      <c r="G164" s="38"/>
      <c r="H164" s="38"/>
      <c r="I164" s="192"/>
      <c r="J164" s="38"/>
      <c r="K164" s="38"/>
      <c r="L164" s="39"/>
      <c r="M164" s="193"/>
      <c r="N164" s="194"/>
      <c r="O164" s="77"/>
      <c r="P164" s="77"/>
      <c r="Q164" s="77"/>
      <c r="R164" s="77"/>
      <c r="S164" s="77"/>
      <c r="T164" s="7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8" t="s">
        <v>226</v>
      </c>
      <c r="AU164" s="18" t="s">
        <v>85</v>
      </c>
    </row>
    <row r="165" s="12" customFormat="1" ht="22.8" customHeight="1">
      <c r="A165" s="12"/>
      <c r="B165" s="177"/>
      <c r="C165" s="12"/>
      <c r="D165" s="178" t="s">
        <v>74</v>
      </c>
      <c r="E165" s="188" t="s">
        <v>285</v>
      </c>
      <c r="F165" s="188" t="s">
        <v>286</v>
      </c>
      <c r="G165" s="12"/>
      <c r="H165" s="12"/>
      <c r="I165" s="180"/>
      <c r="J165" s="189">
        <f>BK165</f>
        <v>0</v>
      </c>
      <c r="K165" s="12"/>
      <c r="L165" s="177"/>
      <c r="M165" s="182"/>
      <c r="N165" s="183"/>
      <c r="O165" s="183"/>
      <c r="P165" s="184">
        <f>SUM(P166:P167)</f>
        <v>0</v>
      </c>
      <c r="Q165" s="183"/>
      <c r="R165" s="184">
        <f>SUM(R166:R167)</f>
        <v>0</v>
      </c>
      <c r="S165" s="183"/>
      <c r="T165" s="185">
        <f>SUM(T166:T167)</f>
        <v>0.034000000000000002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78" t="s">
        <v>85</v>
      </c>
      <c r="AT165" s="186" t="s">
        <v>74</v>
      </c>
      <c r="AU165" s="186" t="s">
        <v>83</v>
      </c>
      <c r="AY165" s="178" t="s">
        <v>129</v>
      </c>
      <c r="BK165" s="187">
        <f>SUM(BK166:BK167)</f>
        <v>0</v>
      </c>
    </row>
    <row r="166" s="2" customFormat="1" ht="24.15" customHeight="1">
      <c r="A166" s="38"/>
      <c r="B166" s="150"/>
      <c r="C166" s="151" t="s">
        <v>159</v>
      </c>
      <c r="D166" s="151" t="s">
        <v>125</v>
      </c>
      <c r="E166" s="152" t="s">
        <v>287</v>
      </c>
      <c r="F166" s="153" t="s">
        <v>288</v>
      </c>
      <c r="G166" s="154" t="s">
        <v>241</v>
      </c>
      <c r="H166" s="155">
        <v>1</v>
      </c>
      <c r="I166" s="156"/>
      <c r="J166" s="157">
        <f>ROUND(I166*H166,2)</f>
        <v>0</v>
      </c>
      <c r="K166" s="153" t="s">
        <v>224</v>
      </c>
      <c r="L166" s="39"/>
      <c r="M166" s="158" t="s">
        <v>1</v>
      </c>
      <c r="N166" s="159" t="s">
        <v>40</v>
      </c>
      <c r="O166" s="77"/>
      <c r="P166" s="160">
        <f>O166*H166</f>
        <v>0</v>
      </c>
      <c r="Q166" s="160">
        <v>0</v>
      </c>
      <c r="R166" s="160">
        <f>Q166*H166</f>
        <v>0</v>
      </c>
      <c r="S166" s="160">
        <v>0.034000000000000002</v>
      </c>
      <c r="T166" s="161">
        <f>S166*H166</f>
        <v>0.034000000000000002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62" t="s">
        <v>151</v>
      </c>
      <c r="AT166" s="162" t="s">
        <v>125</v>
      </c>
      <c r="AU166" s="162" t="s">
        <v>85</v>
      </c>
      <c r="AY166" s="18" t="s">
        <v>129</v>
      </c>
      <c r="BE166" s="163">
        <f>IF(N166="základní",J166,0)</f>
        <v>0</v>
      </c>
      <c r="BF166" s="163">
        <f>IF(N166="snížená",J166,0)</f>
        <v>0</v>
      </c>
      <c r="BG166" s="163">
        <f>IF(N166="zákl. přenesená",J166,0)</f>
        <v>0</v>
      </c>
      <c r="BH166" s="163">
        <f>IF(N166="sníž. přenesená",J166,0)</f>
        <v>0</v>
      </c>
      <c r="BI166" s="163">
        <f>IF(N166="nulová",J166,0)</f>
        <v>0</v>
      </c>
      <c r="BJ166" s="18" t="s">
        <v>83</v>
      </c>
      <c r="BK166" s="163">
        <f>ROUND(I166*H166,2)</f>
        <v>0</v>
      </c>
      <c r="BL166" s="18" t="s">
        <v>151</v>
      </c>
      <c r="BM166" s="162" t="s">
        <v>289</v>
      </c>
    </row>
    <row r="167" s="2" customFormat="1">
      <c r="A167" s="38"/>
      <c r="B167" s="39"/>
      <c r="C167" s="38"/>
      <c r="D167" s="190" t="s">
        <v>226</v>
      </c>
      <c r="E167" s="38"/>
      <c r="F167" s="191" t="s">
        <v>290</v>
      </c>
      <c r="G167" s="38"/>
      <c r="H167" s="38"/>
      <c r="I167" s="192"/>
      <c r="J167" s="38"/>
      <c r="K167" s="38"/>
      <c r="L167" s="39"/>
      <c r="M167" s="193"/>
      <c r="N167" s="194"/>
      <c r="O167" s="77"/>
      <c r="P167" s="77"/>
      <c r="Q167" s="77"/>
      <c r="R167" s="77"/>
      <c r="S167" s="77"/>
      <c r="T167" s="7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8" t="s">
        <v>226</v>
      </c>
      <c r="AU167" s="18" t="s">
        <v>85</v>
      </c>
    </row>
    <row r="168" s="12" customFormat="1" ht="22.8" customHeight="1">
      <c r="A168" s="12"/>
      <c r="B168" s="177"/>
      <c r="C168" s="12"/>
      <c r="D168" s="178" t="s">
        <v>74</v>
      </c>
      <c r="E168" s="188" t="s">
        <v>291</v>
      </c>
      <c r="F168" s="188" t="s">
        <v>292</v>
      </c>
      <c r="G168" s="12"/>
      <c r="H168" s="12"/>
      <c r="I168" s="180"/>
      <c r="J168" s="189">
        <f>BK168</f>
        <v>0</v>
      </c>
      <c r="K168" s="12"/>
      <c r="L168" s="177"/>
      <c r="M168" s="182"/>
      <c r="N168" s="183"/>
      <c r="O168" s="183"/>
      <c r="P168" s="184">
        <f>SUM(P169:P170)</f>
        <v>0</v>
      </c>
      <c r="Q168" s="183"/>
      <c r="R168" s="184">
        <f>SUM(R169:R170)</f>
        <v>0</v>
      </c>
      <c r="S168" s="183"/>
      <c r="T168" s="185">
        <f>SUM(T169:T170)</f>
        <v>7.2756999999999996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78" t="s">
        <v>85</v>
      </c>
      <c r="AT168" s="186" t="s">
        <v>74</v>
      </c>
      <c r="AU168" s="186" t="s">
        <v>83</v>
      </c>
      <c r="AY168" s="178" t="s">
        <v>129</v>
      </c>
      <c r="BK168" s="187">
        <f>SUM(BK169:BK170)</f>
        <v>0</v>
      </c>
    </row>
    <row r="169" s="2" customFormat="1" ht="16.5" customHeight="1">
      <c r="A169" s="38"/>
      <c r="B169" s="150"/>
      <c r="C169" s="151" t="s">
        <v>8</v>
      </c>
      <c r="D169" s="151" t="s">
        <v>125</v>
      </c>
      <c r="E169" s="152" t="s">
        <v>293</v>
      </c>
      <c r="F169" s="153" t="s">
        <v>294</v>
      </c>
      <c r="G169" s="154" t="s">
        <v>232</v>
      </c>
      <c r="H169" s="155">
        <v>234.69999999999999</v>
      </c>
      <c r="I169" s="156"/>
      <c r="J169" s="157">
        <f>ROUND(I169*H169,2)</f>
        <v>0</v>
      </c>
      <c r="K169" s="153" t="s">
        <v>224</v>
      </c>
      <c r="L169" s="39"/>
      <c r="M169" s="158" t="s">
        <v>1</v>
      </c>
      <c r="N169" s="159" t="s">
        <v>40</v>
      </c>
      <c r="O169" s="77"/>
      <c r="P169" s="160">
        <f>O169*H169</f>
        <v>0</v>
      </c>
      <c r="Q169" s="160">
        <v>0</v>
      </c>
      <c r="R169" s="160">
        <f>Q169*H169</f>
        <v>0</v>
      </c>
      <c r="S169" s="160">
        <v>0.031</v>
      </c>
      <c r="T169" s="161">
        <f>S169*H169</f>
        <v>7.2756999999999996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62" t="s">
        <v>151</v>
      </c>
      <c r="AT169" s="162" t="s">
        <v>125</v>
      </c>
      <c r="AU169" s="162" t="s">
        <v>85</v>
      </c>
      <c r="AY169" s="18" t="s">
        <v>129</v>
      </c>
      <c r="BE169" s="163">
        <f>IF(N169="základní",J169,0)</f>
        <v>0</v>
      </c>
      <c r="BF169" s="163">
        <f>IF(N169="snížená",J169,0)</f>
        <v>0</v>
      </c>
      <c r="BG169" s="163">
        <f>IF(N169="zákl. přenesená",J169,0)</f>
        <v>0</v>
      </c>
      <c r="BH169" s="163">
        <f>IF(N169="sníž. přenesená",J169,0)</f>
        <v>0</v>
      </c>
      <c r="BI169" s="163">
        <f>IF(N169="nulová",J169,0)</f>
        <v>0</v>
      </c>
      <c r="BJ169" s="18" t="s">
        <v>83</v>
      </c>
      <c r="BK169" s="163">
        <f>ROUND(I169*H169,2)</f>
        <v>0</v>
      </c>
      <c r="BL169" s="18" t="s">
        <v>151</v>
      </c>
      <c r="BM169" s="162" t="s">
        <v>295</v>
      </c>
    </row>
    <row r="170" s="2" customFormat="1">
      <c r="A170" s="38"/>
      <c r="B170" s="39"/>
      <c r="C170" s="38"/>
      <c r="D170" s="190" t="s">
        <v>226</v>
      </c>
      <c r="E170" s="38"/>
      <c r="F170" s="191" t="s">
        <v>296</v>
      </c>
      <c r="G170" s="38"/>
      <c r="H170" s="38"/>
      <c r="I170" s="192"/>
      <c r="J170" s="38"/>
      <c r="K170" s="38"/>
      <c r="L170" s="39"/>
      <c r="M170" s="193"/>
      <c r="N170" s="194"/>
      <c r="O170" s="77"/>
      <c r="P170" s="77"/>
      <c r="Q170" s="77"/>
      <c r="R170" s="77"/>
      <c r="S170" s="77"/>
      <c r="T170" s="7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8" t="s">
        <v>226</v>
      </c>
      <c r="AU170" s="18" t="s">
        <v>85</v>
      </c>
    </row>
    <row r="171" s="12" customFormat="1" ht="22.8" customHeight="1">
      <c r="A171" s="12"/>
      <c r="B171" s="177"/>
      <c r="C171" s="12"/>
      <c r="D171" s="178" t="s">
        <v>74</v>
      </c>
      <c r="E171" s="188" t="s">
        <v>297</v>
      </c>
      <c r="F171" s="188" t="s">
        <v>298</v>
      </c>
      <c r="G171" s="12"/>
      <c r="H171" s="12"/>
      <c r="I171" s="180"/>
      <c r="J171" s="189">
        <f>BK171</f>
        <v>0</v>
      </c>
      <c r="K171" s="12"/>
      <c r="L171" s="177"/>
      <c r="M171" s="182"/>
      <c r="N171" s="183"/>
      <c r="O171" s="183"/>
      <c r="P171" s="184">
        <f>SUM(P172:P196)</f>
        <v>0</v>
      </c>
      <c r="Q171" s="183"/>
      <c r="R171" s="184">
        <f>SUM(R172:R196)</f>
        <v>0</v>
      </c>
      <c r="S171" s="183"/>
      <c r="T171" s="185">
        <f>SUM(T172:T196)</f>
        <v>0.39283970000000007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78" t="s">
        <v>85</v>
      </c>
      <c r="AT171" s="186" t="s">
        <v>74</v>
      </c>
      <c r="AU171" s="186" t="s">
        <v>83</v>
      </c>
      <c r="AY171" s="178" t="s">
        <v>129</v>
      </c>
      <c r="BK171" s="187">
        <f>SUM(BK172:BK196)</f>
        <v>0</v>
      </c>
    </row>
    <row r="172" s="2" customFormat="1" ht="16.5" customHeight="1">
      <c r="A172" s="38"/>
      <c r="B172" s="150"/>
      <c r="C172" s="151" t="s">
        <v>166</v>
      </c>
      <c r="D172" s="151" t="s">
        <v>125</v>
      </c>
      <c r="E172" s="152" t="s">
        <v>299</v>
      </c>
      <c r="F172" s="153" t="s">
        <v>300</v>
      </c>
      <c r="G172" s="154" t="s">
        <v>275</v>
      </c>
      <c r="H172" s="155">
        <v>35.140000000000001</v>
      </c>
      <c r="I172" s="156"/>
      <c r="J172" s="157">
        <f>ROUND(I172*H172,2)</f>
        <v>0</v>
      </c>
      <c r="K172" s="153" t="s">
        <v>224</v>
      </c>
      <c r="L172" s="39"/>
      <c r="M172" s="158" t="s">
        <v>1</v>
      </c>
      <c r="N172" s="159" t="s">
        <v>40</v>
      </c>
      <c r="O172" s="77"/>
      <c r="P172" s="160">
        <f>O172*H172</f>
        <v>0</v>
      </c>
      <c r="Q172" s="160">
        <v>0</v>
      </c>
      <c r="R172" s="160">
        <f>Q172*H172</f>
        <v>0</v>
      </c>
      <c r="S172" s="160">
        <v>0.0017600000000000001</v>
      </c>
      <c r="T172" s="161">
        <f>S172*H172</f>
        <v>0.061846400000000003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62" t="s">
        <v>151</v>
      </c>
      <c r="AT172" s="162" t="s">
        <v>125</v>
      </c>
      <c r="AU172" s="162" t="s">
        <v>85</v>
      </c>
      <c r="AY172" s="18" t="s">
        <v>129</v>
      </c>
      <c r="BE172" s="163">
        <f>IF(N172="základní",J172,0)</f>
        <v>0</v>
      </c>
      <c r="BF172" s="163">
        <f>IF(N172="snížená",J172,0)</f>
        <v>0</v>
      </c>
      <c r="BG172" s="163">
        <f>IF(N172="zákl. přenesená",J172,0)</f>
        <v>0</v>
      </c>
      <c r="BH172" s="163">
        <f>IF(N172="sníž. přenesená",J172,0)</f>
        <v>0</v>
      </c>
      <c r="BI172" s="163">
        <f>IF(N172="nulová",J172,0)</f>
        <v>0</v>
      </c>
      <c r="BJ172" s="18" t="s">
        <v>83</v>
      </c>
      <c r="BK172" s="163">
        <f>ROUND(I172*H172,2)</f>
        <v>0</v>
      </c>
      <c r="BL172" s="18" t="s">
        <v>151</v>
      </c>
      <c r="BM172" s="162" t="s">
        <v>301</v>
      </c>
    </row>
    <row r="173" s="2" customFormat="1">
      <c r="A173" s="38"/>
      <c r="B173" s="39"/>
      <c r="C173" s="38"/>
      <c r="D173" s="190" t="s">
        <v>226</v>
      </c>
      <c r="E173" s="38"/>
      <c r="F173" s="191" t="s">
        <v>302</v>
      </c>
      <c r="G173" s="38"/>
      <c r="H173" s="38"/>
      <c r="I173" s="192"/>
      <c r="J173" s="38"/>
      <c r="K173" s="38"/>
      <c r="L173" s="39"/>
      <c r="M173" s="193"/>
      <c r="N173" s="194"/>
      <c r="O173" s="77"/>
      <c r="P173" s="77"/>
      <c r="Q173" s="77"/>
      <c r="R173" s="77"/>
      <c r="S173" s="77"/>
      <c r="T173" s="7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8" t="s">
        <v>226</v>
      </c>
      <c r="AU173" s="18" t="s">
        <v>85</v>
      </c>
    </row>
    <row r="174" s="13" customFormat="1">
      <c r="A174" s="13"/>
      <c r="B174" s="195"/>
      <c r="C174" s="13"/>
      <c r="D174" s="196" t="s">
        <v>228</v>
      </c>
      <c r="E174" s="197" t="s">
        <v>1</v>
      </c>
      <c r="F174" s="198" t="s">
        <v>303</v>
      </c>
      <c r="G174" s="13"/>
      <c r="H174" s="199">
        <v>35.140000000000001</v>
      </c>
      <c r="I174" s="200"/>
      <c r="J174" s="13"/>
      <c r="K174" s="13"/>
      <c r="L174" s="195"/>
      <c r="M174" s="201"/>
      <c r="N174" s="202"/>
      <c r="O174" s="202"/>
      <c r="P174" s="202"/>
      <c r="Q174" s="202"/>
      <c r="R174" s="202"/>
      <c r="S174" s="202"/>
      <c r="T174" s="20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7" t="s">
        <v>228</v>
      </c>
      <c r="AU174" s="197" t="s">
        <v>85</v>
      </c>
      <c r="AV174" s="13" t="s">
        <v>85</v>
      </c>
      <c r="AW174" s="13" t="s">
        <v>31</v>
      </c>
      <c r="AX174" s="13" t="s">
        <v>83</v>
      </c>
      <c r="AY174" s="197" t="s">
        <v>129</v>
      </c>
    </row>
    <row r="175" s="2" customFormat="1" ht="16.5" customHeight="1">
      <c r="A175" s="38"/>
      <c r="B175" s="150"/>
      <c r="C175" s="151" t="s">
        <v>148</v>
      </c>
      <c r="D175" s="151" t="s">
        <v>125</v>
      </c>
      <c r="E175" s="152" t="s">
        <v>304</v>
      </c>
      <c r="F175" s="153" t="s">
        <v>305</v>
      </c>
      <c r="G175" s="154" t="s">
        <v>275</v>
      </c>
      <c r="H175" s="155">
        <v>50.93</v>
      </c>
      <c r="I175" s="156"/>
      <c r="J175" s="157">
        <f>ROUND(I175*H175,2)</f>
        <v>0</v>
      </c>
      <c r="K175" s="153" t="s">
        <v>224</v>
      </c>
      <c r="L175" s="39"/>
      <c r="M175" s="158" t="s">
        <v>1</v>
      </c>
      <c r="N175" s="159" t="s">
        <v>40</v>
      </c>
      <c r="O175" s="77"/>
      <c r="P175" s="160">
        <f>O175*H175</f>
        <v>0</v>
      </c>
      <c r="Q175" s="160">
        <v>0</v>
      </c>
      <c r="R175" s="160">
        <f>Q175*H175</f>
        <v>0</v>
      </c>
      <c r="S175" s="160">
        <v>0.00067000000000000002</v>
      </c>
      <c r="T175" s="161">
        <f>S175*H175</f>
        <v>0.034123100000000003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62" t="s">
        <v>151</v>
      </c>
      <c r="AT175" s="162" t="s">
        <v>125</v>
      </c>
      <c r="AU175" s="162" t="s">
        <v>85</v>
      </c>
      <c r="AY175" s="18" t="s">
        <v>129</v>
      </c>
      <c r="BE175" s="163">
        <f>IF(N175="základní",J175,0)</f>
        <v>0</v>
      </c>
      <c r="BF175" s="163">
        <f>IF(N175="snížená",J175,0)</f>
        <v>0</v>
      </c>
      <c r="BG175" s="163">
        <f>IF(N175="zákl. přenesená",J175,0)</f>
        <v>0</v>
      </c>
      <c r="BH175" s="163">
        <f>IF(N175="sníž. přenesená",J175,0)</f>
        <v>0</v>
      </c>
      <c r="BI175" s="163">
        <f>IF(N175="nulová",J175,0)</f>
        <v>0</v>
      </c>
      <c r="BJ175" s="18" t="s">
        <v>83</v>
      </c>
      <c r="BK175" s="163">
        <f>ROUND(I175*H175,2)</f>
        <v>0</v>
      </c>
      <c r="BL175" s="18" t="s">
        <v>151</v>
      </c>
      <c r="BM175" s="162" t="s">
        <v>306</v>
      </c>
    </row>
    <row r="176" s="2" customFormat="1">
      <c r="A176" s="38"/>
      <c r="B176" s="39"/>
      <c r="C176" s="38"/>
      <c r="D176" s="190" t="s">
        <v>226</v>
      </c>
      <c r="E176" s="38"/>
      <c r="F176" s="191" t="s">
        <v>307</v>
      </c>
      <c r="G176" s="38"/>
      <c r="H176" s="38"/>
      <c r="I176" s="192"/>
      <c r="J176" s="38"/>
      <c r="K176" s="38"/>
      <c r="L176" s="39"/>
      <c r="M176" s="193"/>
      <c r="N176" s="194"/>
      <c r="O176" s="77"/>
      <c r="P176" s="77"/>
      <c r="Q176" s="77"/>
      <c r="R176" s="77"/>
      <c r="S176" s="77"/>
      <c r="T176" s="7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8" t="s">
        <v>226</v>
      </c>
      <c r="AU176" s="18" t="s">
        <v>85</v>
      </c>
    </row>
    <row r="177" s="13" customFormat="1">
      <c r="A177" s="13"/>
      <c r="B177" s="195"/>
      <c r="C177" s="13"/>
      <c r="D177" s="196" t="s">
        <v>228</v>
      </c>
      <c r="E177" s="197" t="s">
        <v>1</v>
      </c>
      <c r="F177" s="198" t="s">
        <v>308</v>
      </c>
      <c r="G177" s="13"/>
      <c r="H177" s="199">
        <v>50.93</v>
      </c>
      <c r="I177" s="200"/>
      <c r="J177" s="13"/>
      <c r="K177" s="13"/>
      <c r="L177" s="195"/>
      <c r="M177" s="201"/>
      <c r="N177" s="202"/>
      <c r="O177" s="202"/>
      <c r="P177" s="202"/>
      <c r="Q177" s="202"/>
      <c r="R177" s="202"/>
      <c r="S177" s="202"/>
      <c r="T177" s="20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7" t="s">
        <v>228</v>
      </c>
      <c r="AU177" s="197" t="s">
        <v>85</v>
      </c>
      <c r="AV177" s="13" t="s">
        <v>85</v>
      </c>
      <c r="AW177" s="13" t="s">
        <v>31</v>
      </c>
      <c r="AX177" s="13" t="s">
        <v>83</v>
      </c>
      <c r="AY177" s="197" t="s">
        <v>129</v>
      </c>
    </row>
    <row r="178" s="2" customFormat="1" ht="16.5" customHeight="1">
      <c r="A178" s="38"/>
      <c r="B178" s="150"/>
      <c r="C178" s="151" t="s">
        <v>173</v>
      </c>
      <c r="D178" s="151" t="s">
        <v>125</v>
      </c>
      <c r="E178" s="152" t="s">
        <v>309</v>
      </c>
      <c r="F178" s="153" t="s">
        <v>310</v>
      </c>
      <c r="G178" s="154" t="s">
        <v>241</v>
      </c>
      <c r="H178" s="155">
        <v>1</v>
      </c>
      <c r="I178" s="156"/>
      <c r="J178" s="157">
        <f>ROUND(I178*H178,2)</f>
        <v>0</v>
      </c>
      <c r="K178" s="153" t="s">
        <v>224</v>
      </c>
      <c r="L178" s="39"/>
      <c r="M178" s="158" t="s">
        <v>1</v>
      </c>
      <c r="N178" s="159" t="s">
        <v>40</v>
      </c>
      <c r="O178" s="77"/>
      <c r="P178" s="160">
        <f>O178*H178</f>
        <v>0</v>
      </c>
      <c r="Q178" s="160">
        <v>0</v>
      </c>
      <c r="R178" s="160">
        <f>Q178*H178</f>
        <v>0</v>
      </c>
      <c r="S178" s="160">
        <v>0.014999999999999999</v>
      </c>
      <c r="T178" s="161">
        <f>S178*H178</f>
        <v>0.014999999999999999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62" t="s">
        <v>151</v>
      </c>
      <c r="AT178" s="162" t="s">
        <v>125</v>
      </c>
      <c r="AU178" s="162" t="s">
        <v>85</v>
      </c>
      <c r="AY178" s="18" t="s">
        <v>129</v>
      </c>
      <c r="BE178" s="163">
        <f>IF(N178="základní",J178,0)</f>
        <v>0</v>
      </c>
      <c r="BF178" s="163">
        <f>IF(N178="snížená",J178,0)</f>
        <v>0</v>
      </c>
      <c r="BG178" s="163">
        <f>IF(N178="zákl. přenesená",J178,0)</f>
        <v>0</v>
      </c>
      <c r="BH178" s="163">
        <f>IF(N178="sníž. přenesená",J178,0)</f>
        <v>0</v>
      </c>
      <c r="BI178" s="163">
        <f>IF(N178="nulová",J178,0)</f>
        <v>0</v>
      </c>
      <c r="BJ178" s="18" t="s">
        <v>83</v>
      </c>
      <c r="BK178" s="163">
        <f>ROUND(I178*H178,2)</f>
        <v>0</v>
      </c>
      <c r="BL178" s="18" t="s">
        <v>151</v>
      </c>
      <c r="BM178" s="162" t="s">
        <v>311</v>
      </c>
    </row>
    <row r="179" s="2" customFormat="1">
      <c r="A179" s="38"/>
      <c r="B179" s="39"/>
      <c r="C179" s="38"/>
      <c r="D179" s="190" t="s">
        <v>226</v>
      </c>
      <c r="E179" s="38"/>
      <c r="F179" s="191" t="s">
        <v>312</v>
      </c>
      <c r="G179" s="38"/>
      <c r="H179" s="38"/>
      <c r="I179" s="192"/>
      <c r="J179" s="38"/>
      <c r="K179" s="38"/>
      <c r="L179" s="39"/>
      <c r="M179" s="193"/>
      <c r="N179" s="194"/>
      <c r="O179" s="77"/>
      <c r="P179" s="77"/>
      <c r="Q179" s="77"/>
      <c r="R179" s="77"/>
      <c r="S179" s="77"/>
      <c r="T179" s="7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8" t="s">
        <v>226</v>
      </c>
      <c r="AU179" s="18" t="s">
        <v>85</v>
      </c>
    </row>
    <row r="180" s="2" customFormat="1" ht="16.5" customHeight="1">
      <c r="A180" s="38"/>
      <c r="B180" s="150"/>
      <c r="C180" s="151" t="s">
        <v>151</v>
      </c>
      <c r="D180" s="151" t="s">
        <v>125</v>
      </c>
      <c r="E180" s="152" t="s">
        <v>313</v>
      </c>
      <c r="F180" s="153" t="s">
        <v>314</v>
      </c>
      <c r="G180" s="154" t="s">
        <v>241</v>
      </c>
      <c r="H180" s="155">
        <v>2</v>
      </c>
      <c r="I180" s="156"/>
      <c r="J180" s="157">
        <f>ROUND(I180*H180,2)</f>
        <v>0</v>
      </c>
      <c r="K180" s="153" t="s">
        <v>224</v>
      </c>
      <c r="L180" s="39"/>
      <c r="M180" s="158" t="s">
        <v>1</v>
      </c>
      <c r="N180" s="159" t="s">
        <v>40</v>
      </c>
      <c r="O180" s="77"/>
      <c r="P180" s="160">
        <f>O180*H180</f>
        <v>0</v>
      </c>
      <c r="Q180" s="160">
        <v>0</v>
      </c>
      <c r="R180" s="160">
        <f>Q180*H180</f>
        <v>0</v>
      </c>
      <c r="S180" s="160">
        <v>0.0090600000000000003</v>
      </c>
      <c r="T180" s="161">
        <f>S180*H180</f>
        <v>0.018120000000000001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62" t="s">
        <v>151</v>
      </c>
      <c r="AT180" s="162" t="s">
        <v>125</v>
      </c>
      <c r="AU180" s="162" t="s">
        <v>85</v>
      </c>
      <c r="AY180" s="18" t="s">
        <v>129</v>
      </c>
      <c r="BE180" s="163">
        <f>IF(N180="základní",J180,0)</f>
        <v>0</v>
      </c>
      <c r="BF180" s="163">
        <f>IF(N180="snížená",J180,0)</f>
        <v>0</v>
      </c>
      <c r="BG180" s="163">
        <f>IF(N180="zákl. přenesená",J180,0)</f>
        <v>0</v>
      </c>
      <c r="BH180" s="163">
        <f>IF(N180="sníž. přenesená",J180,0)</f>
        <v>0</v>
      </c>
      <c r="BI180" s="163">
        <f>IF(N180="nulová",J180,0)</f>
        <v>0</v>
      </c>
      <c r="BJ180" s="18" t="s">
        <v>83</v>
      </c>
      <c r="BK180" s="163">
        <f>ROUND(I180*H180,2)</f>
        <v>0</v>
      </c>
      <c r="BL180" s="18" t="s">
        <v>151</v>
      </c>
      <c r="BM180" s="162" t="s">
        <v>315</v>
      </c>
    </row>
    <row r="181" s="2" customFormat="1">
      <c r="A181" s="38"/>
      <c r="B181" s="39"/>
      <c r="C181" s="38"/>
      <c r="D181" s="190" t="s">
        <v>226</v>
      </c>
      <c r="E181" s="38"/>
      <c r="F181" s="191" t="s">
        <v>316</v>
      </c>
      <c r="G181" s="38"/>
      <c r="H181" s="38"/>
      <c r="I181" s="192"/>
      <c r="J181" s="38"/>
      <c r="K181" s="38"/>
      <c r="L181" s="39"/>
      <c r="M181" s="193"/>
      <c r="N181" s="194"/>
      <c r="O181" s="77"/>
      <c r="P181" s="77"/>
      <c r="Q181" s="77"/>
      <c r="R181" s="77"/>
      <c r="S181" s="77"/>
      <c r="T181" s="7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8" t="s">
        <v>226</v>
      </c>
      <c r="AU181" s="18" t="s">
        <v>85</v>
      </c>
    </row>
    <row r="182" s="2" customFormat="1" ht="24.15" customHeight="1">
      <c r="A182" s="38"/>
      <c r="B182" s="150"/>
      <c r="C182" s="151" t="s">
        <v>180</v>
      </c>
      <c r="D182" s="151" t="s">
        <v>125</v>
      </c>
      <c r="E182" s="152" t="s">
        <v>317</v>
      </c>
      <c r="F182" s="153" t="s">
        <v>318</v>
      </c>
      <c r="G182" s="154" t="s">
        <v>275</v>
      </c>
      <c r="H182" s="155">
        <v>37.020000000000003</v>
      </c>
      <c r="I182" s="156"/>
      <c r="J182" s="157">
        <f>ROUND(I182*H182,2)</f>
        <v>0</v>
      </c>
      <c r="K182" s="153" t="s">
        <v>224</v>
      </c>
      <c r="L182" s="39"/>
      <c r="M182" s="158" t="s">
        <v>1</v>
      </c>
      <c r="N182" s="159" t="s">
        <v>40</v>
      </c>
      <c r="O182" s="77"/>
      <c r="P182" s="160">
        <f>O182*H182</f>
        <v>0</v>
      </c>
      <c r="Q182" s="160">
        <v>0</v>
      </c>
      <c r="R182" s="160">
        <f>Q182*H182</f>
        <v>0</v>
      </c>
      <c r="S182" s="160">
        <v>0.00191</v>
      </c>
      <c r="T182" s="161">
        <f>S182*H182</f>
        <v>0.070708200000000013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62" t="s">
        <v>151</v>
      </c>
      <c r="AT182" s="162" t="s">
        <v>125</v>
      </c>
      <c r="AU182" s="162" t="s">
        <v>85</v>
      </c>
      <c r="AY182" s="18" t="s">
        <v>129</v>
      </c>
      <c r="BE182" s="163">
        <f>IF(N182="základní",J182,0)</f>
        <v>0</v>
      </c>
      <c r="BF182" s="163">
        <f>IF(N182="snížená",J182,0)</f>
        <v>0</v>
      </c>
      <c r="BG182" s="163">
        <f>IF(N182="zákl. přenesená",J182,0)</f>
        <v>0</v>
      </c>
      <c r="BH182" s="163">
        <f>IF(N182="sníž. přenesená",J182,0)</f>
        <v>0</v>
      </c>
      <c r="BI182" s="163">
        <f>IF(N182="nulová",J182,0)</f>
        <v>0</v>
      </c>
      <c r="BJ182" s="18" t="s">
        <v>83</v>
      </c>
      <c r="BK182" s="163">
        <f>ROUND(I182*H182,2)</f>
        <v>0</v>
      </c>
      <c r="BL182" s="18" t="s">
        <v>151</v>
      </c>
      <c r="BM182" s="162" t="s">
        <v>319</v>
      </c>
    </row>
    <row r="183" s="2" customFormat="1">
      <c r="A183" s="38"/>
      <c r="B183" s="39"/>
      <c r="C183" s="38"/>
      <c r="D183" s="190" t="s">
        <v>226</v>
      </c>
      <c r="E183" s="38"/>
      <c r="F183" s="191" t="s">
        <v>320</v>
      </c>
      <c r="G183" s="38"/>
      <c r="H183" s="38"/>
      <c r="I183" s="192"/>
      <c r="J183" s="38"/>
      <c r="K183" s="38"/>
      <c r="L183" s="39"/>
      <c r="M183" s="193"/>
      <c r="N183" s="194"/>
      <c r="O183" s="77"/>
      <c r="P183" s="77"/>
      <c r="Q183" s="77"/>
      <c r="R183" s="77"/>
      <c r="S183" s="77"/>
      <c r="T183" s="7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8" t="s">
        <v>226</v>
      </c>
      <c r="AU183" s="18" t="s">
        <v>85</v>
      </c>
    </row>
    <row r="184" s="13" customFormat="1">
      <c r="A184" s="13"/>
      <c r="B184" s="195"/>
      <c r="C184" s="13"/>
      <c r="D184" s="196" t="s">
        <v>228</v>
      </c>
      <c r="E184" s="197" t="s">
        <v>1</v>
      </c>
      <c r="F184" s="198" t="s">
        <v>321</v>
      </c>
      <c r="G184" s="13"/>
      <c r="H184" s="199">
        <v>7.5999999999999996</v>
      </c>
      <c r="I184" s="200"/>
      <c r="J184" s="13"/>
      <c r="K184" s="13"/>
      <c r="L184" s="195"/>
      <c r="M184" s="201"/>
      <c r="N184" s="202"/>
      <c r="O184" s="202"/>
      <c r="P184" s="202"/>
      <c r="Q184" s="202"/>
      <c r="R184" s="202"/>
      <c r="S184" s="202"/>
      <c r="T184" s="20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7" t="s">
        <v>228</v>
      </c>
      <c r="AU184" s="197" t="s">
        <v>85</v>
      </c>
      <c r="AV184" s="13" t="s">
        <v>85</v>
      </c>
      <c r="AW184" s="13" t="s">
        <v>31</v>
      </c>
      <c r="AX184" s="13" t="s">
        <v>75</v>
      </c>
      <c r="AY184" s="197" t="s">
        <v>129</v>
      </c>
    </row>
    <row r="185" s="13" customFormat="1">
      <c r="A185" s="13"/>
      <c r="B185" s="195"/>
      <c r="C185" s="13"/>
      <c r="D185" s="196" t="s">
        <v>228</v>
      </c>
      <c r="E185" s="197" t="s">
        <v>1</v>
      </c>
      <c r="F185" s="198" t="s">
        <v>322</v>
      </c>
      <c r="G185" s="13"/>
      <c r="H185" s="199">
        <v>6.4000000000000004</v>
      </c>
      <c r="I185" s="200"/>
      <c r="J185" s="13"/>
      <c r="K185" s="13"/>
      <c r="L185" s="195"/>
      <c r="M185" s="201"/>
      <c r="N185" s="202"/>
      <c r="O185" s="202"/>
      <c r="P185" s="202"/>
      <c r="Q185" s="202"/>
      <c r="R185" s="202"/>
      <c r="S185" s="202"/>
      <c r="T185" s="20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7" t="s">
        <v>228</v>
      </c>
      <c r="AU185" s="197" t="s">
        <v>85</v>
      </c>
      <c r="AV185" s="13" t="s">
        <v>85</v>
      </c>
      <c r="AW185" s="13" t="s">
        <v>31</v>
      </c>
      <c r="AX185" s="13" t="s">
        <v>75</v>
      </c>
      <c r="AY185" s="197" t="s">
        <v>129</v>
      </c>
    </row>
    <row r="186" s="13" customFormat="1">
      <c r="A186" s="13"/>
      <c r="B186" s="195"/>
      <c r="C186" s="13"/>
      <c r="D186" s="196" t="s">
        <v>228</v>
      </c>
      <c r="E186" s="197" t="s">
        <v>1</v>
      </c>
      <c r="F186" s="198" t="s">
        <v>323</v>
      </c>
      <c r="G186" s="13"/>
      <c r="H186" s="199">
        <v>19.420000000000002</v>
      </c>
      <c r="I186" s="200"/>
      <c r="J186" s="13"/>
      <c r="K186" s="13"/>
      <c r="L186" s="195"/>
      <c r="M186" s="201"/>
      <c r="N186" s="202"/>
      <c r="O186" s="202"/>
      <c r="P186" s="202"/>
      <c r="Q186" s="202"/>
      <c r="R186" s="202"/>
      <c r="S186" s="202"/>
      <c r="T186" s="20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7" t="s">
        <v>228</v>
      </c>
      <c r="AU186" s="197" t="s">
        <v>85</v>
      </c>
      <c r="AV186" s="13" t="s">
        <v>85</v>
      </c>
      <c r="AW186" s="13" t="s">
        <v>31</v>
      </c>
      <c r="AX186" s="13" t="s">
        <v>75</v>
      </c>
      <c r="AY186" s="197" t="s">
        <v>129</v>
      </c>
    </row>
    <row r="187" s="15" customFormat="1">
      <c r="A187" s="15"/>
      <c r="B187" s="212"/>
      <c r="C187" s="15"/>
      <c r="D187" s="196" t="s">
        <v>228</v>
      </c>
      <c r="E187" s="213" t="s">
        <v>1</v>
      </c>
      <c r="F187" s="214" t="s">
        <v>324</v>
      </c>
      <c r="G187" s="15"/>
      <c r="H187" s="213" t="s">
        <v>1</v>
      </c>
      <c r="I187" s="215"/>
      <c r="J187" s="15"/>
      <c r="K187" s="15"/>
      <c r="L187" s="212"/>
      <c r="M187" s="216"/>
      <c r="N187" s="217"/>
      <c r="O187" s="217"/>
      <c r="P187" s="217"/>
      <c r="Q187" s="217"/>
      <c r="R187" s="217"/>
      <c r="S187" s="217"/>
      <c r="T187" s="218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13" t="s">
        <v>228</v>
      </c>
      <c r="AU187" s="213" t="s">
        <v>85</v>
      </c>
      <c r="AV187" s="15" t="s">
        <v>83</v>
      </c>
      <c r="AW187" s="15" t="s">
        <v>31</v>
      </c>
      <c r="AX187" s="15" t="s">
        <v>75</v>
      </c>
      <c r="AY187" s="213" t="s">
        <v>129</v>
      </c>
    </row>
    <row r="188" s="15" customFormat="1">
      <c r="A188" s="15"/>
      <c r="B188" s="212"/>
      <c r="C188" s="15"/>
      <c r="D188" s="196" t="s">
        <v>228</v>
      </c>
      <c r="E188" s="213" t="s">
        <v>1</v>
      </c>
      <c r="F188" s="214" t="s">
        <v>325</v>
      </c>
      <c r="G188" s="15"/>
      <c r="H188" s="213" t="s">
        <v>1</v>
      </c>
      <c r="I188" s="215"/>
      <c r="J188" s="15"/>
      <c r="K188" s="15"/>
      <c r="L188" s="212"/>
      <c r="M188" s="216"/>
      <c r="N188" s="217"/>
      <c r="O188" s="217"/>
      <c r="P188" s="217"/>
      <c r="Q188" s="217"/>
      <c r="R188" s="217"/>
      <c r="S188" s="217"/>
      <c r="T188" s="218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13" t="s">
        <v>228</v>
      </c>
      <c r="AU188" s="213" t="s">
        <v>85</v>
      </c>
      <c r="AV188" s="15" t="s">
        <v>83</v>
      </c>
      <c r="AW188" s="15" t="s">
        <v>31</v>
      </c>
      <c r="AX188" s="15" t="s">
        <v>75</v>
      </c>
      <c r="AY188" s="213" t="s">
        <v>129</v>
      </c>
    </row>
    <row r="189" s="13" customFormat="1">
      <c r="A189" s="13"/>
      <c r="B189" s="195"/>
      <c r="C189" s="13"/>
      <c r="D189" s="196" t="s">
        <v>228</v>
      </c>
      <c r="E189" s="197" t="s">
        <v>1</v>
      </c>
      <c r="F189" s="198" t="s">
        <v>326</v>
      </c>
      <c r="G189" s="13"/>
      <c r="H189" s="199">
        <v>3.6000000000000001</v>
      </c>
      <c r="I189" s="200"/>
      <c r="J189" s="13"/>
      <c r="K189" s="13"/>
      <c r="L189" s="195"/>
      <c r="M189" s="201"/>
      <c r="N189" s="202"/>
      <c r="O189" s="202"/>
      <c r="P189" s="202"/>
      <c r="Q189" s="202"/>
      <c r="R189" s="202"/>
      <c r="S189" s="202"/>
      <c r="T189" s="20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7" t="s">
        <v>228</v>
      </c>
      <c r="AU189" s="197" t="s">
        <v>85</v>
      </c>
      <c r="AV189" s="13" t="s">
        <v>85</v>
      </c>
      <c r="AW189" s="13" t="s">
        <v>31</v>
      </c>
      <c r="AX189" s="13" t="s">
        <v>75</v>
      </c>
      <c r="AY189" s="197" t="s">
        <v>129</v>
      </c>
    </row>
    <row r="190" s="14" customFormat="1">
      <c r="A190" s="14"/>
      <c r="B190" s="204"/>
      <c r="C190" s="14"/>
      <c r="D190" s="196" t="s">
        <v>228</v>
      </c>
      <c r="E190" s="205" t="s">
        <v>1</v>
      </c>
      <c r="F190" s="206" t="s">
        <v>238</v>
      </c>
      <c r="G190" s="14"/>
      <c r="H190" s="207">
        <v>37.020000000000003</v>
      </c>
      <c r="I190" s="208"/>
      <c r="J190" s="14"/>
      <c r="K190" s="14"/>
      <c r="L190" s="204"/>
      <c r="M190" s="209"/>
      <c r="N190" s="210"/>
      <c r="O190" s="210"/>
      <c r="P190" s="210"/>
      <c r="Q190" s="210"/>
      <c r="R190" s="210"/>
      <c r="S190" s="210"/>
      <c r="T190" s="21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05" t="s">
        <v>228</v>
      </c>
      <c r="AU190" s="205" t="s">
        <v>85</v>
      </c>
      <c r="AV190" s="14" t="s">
        <v>128</v>
      </c>
      <c r="AW190" s="14" t="s">
        <v>31</v>
      </c>
      <c r="AX190" s="14" t="s">
        <v>83</v>
      </c>
      <c r="AY190" s="205" t="s">
        <v>129</v>
      </c>
    </row>
    <row r="191" s="2" customFormat="1" ht="16.5" customHeight="1">
      <c r="A191" s="38"/>
      <c r="B191" s="150"/>
      <c r="C191" s="151" t="s">
        <v>155</v>
      </c>
      <c r="D191" s="151" t="s">
        <v>125</v>
      </c>
      <c r="E191" s="152" t="s">
        <v>327</v>
      </c>
      <c r="F191" s="153" t="s">
        <v>328</v>
      </c>
      <c r="G191" s="154" t="s">
        <v>275</v>
      </c>
      <c r="H191" s="155">
        <v>35.149999999999999</v>
      </c>
      <c r="I191" s="156"/>
      <c r="J191" s="157">
        <f>ROUND(I191*H191,2)</f>
        <v>0</v>
      </c>
      <c r="K191" s="153" t="s">
        <v>224</v>
      </c>
      <c r="L191" s="39"/>
      <c r="M191" s="158" t="s">
        <v>1</v>
      </c>
      <c r="N191" s="159" t="s">
        <v>40</v>
      </c>
      <c r="O191" s="77"/>
      <c r="P191" s="160">
        <f>O191*H191</f>
        <v>0</v>
      </c>
      <c r="Q191" s="160">
        <v>0</v>
      </c>
      <c r="R191" s="160">
        <f>Q191*H191</f>
        <v>0</v>
      </c>
      <c r="S191" s="160">
        <v>0.0025999999999999999</v>
      </c>
      <c r="T191" s="161">
        <f>S191*H191</f>
        <v>0.091389999999999999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62" t="s">
        <v>151</v>
      </c>
      <c r="AT191" s="162" t="s">
        <v>125</v>
      </c>
      <c r="AU191" s="162" t="s">
        <v>85</v>
      </c>
      <c r="AY191" s="18" t="s">
        <v>129</v>
      </c>
      <c r="BE191" s="163">
        <f>IF(N191="základní",J191,0)</f>
        <v>0</v>
      </c>
      <c r="BF191" s="163">
        <f>IF(N191="snížená",J191,0)</f>
        <v>0</v>
      </c>
      <c r="BG191" s="163">
        <f>IF(N191="zákl. přenesená",J191,0)</f>
        <v>0</v>
      </c>
      <c r="BH191" s="163">
        <f>IF(N191="sníž. přenesená",J191,0)</f>
        <v>0</v>
      </c>
      <c r="BI191" s="163">
        <f>IF(N191="nulová",J191,0)</f>
        <v>0</v>
      </c>
      <c r="BJ191" s="18" t="s">
        <v>83</v>
      </c>
      <c r="BK191" s="163">
        <f>ROUND(I191*H191,2)</f>
        <v>0</v>
      </c>
      <c r="BL191" s="18" t="s">
        <v>151</v>
      </c>
      <c r="BM191" s="162" t="s">
        <v>329</v>
      </c>
    </row>
    <row r="192" s="2" customFormat="1">
      <c r="A192" s="38"/>
      <c r="B192" s="39"/>
      <c r="C192" s="38"/>
      <c r="D192" s="190" t="s">
        <v>226</v>
      </c>
      <c r="E192" s="38"/>
      <c r="F192" s="191" t="s">
        <v>330</v>
      </c>
      <c r="G192" s="38"/>
      <c r="H192" s="38"/>
      <c r="I192" s="192"/>
      <c r="J192" s="38"/>
      <c r="K192" s="38"/>
      <c r="L192" s="39"/>
      <c r="M192" s="193"/>
      <c r="N192" s="194"/>
      <c r="O192" s="77"/>
      <c r="P192" s="77"/>
      <c r="Q192" s="77"/>
      <c r="R192" s="77"/>
      <c r="S192" s="77"/>
      <c r="T192" s="7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8" t="s">
        <v>226</v>
      </c>
      <c r="AU192" s="18" t="s">
        <v>85</v>
      </c>
    </row>
    <row r="193" s="13" customFormat="1">
      <c r="A193" s="13"/>
      <c r="B193" s="195"/>
      <c r="C193" s="13"/>
      <c r="D193" s="196" t="s">
        <v>228</v>
      </c>
      <c r="E193" s="197" t="s">
        <v>1</v>
      </c>
      <c r="F193" s="198" t="s">
        <v>331</v>
      </c>
      <c r="G193" s="13"/>
      <c r="H193" s="199">
        <v>35.149999999999999</v>
      </c>
      <c r="I193" s="200"/>
      <c r="J193" s="13"/>
      <c r="K193" s="13"/>
      <c r="L193" s="195"/>
      <c r="M193" s="201"/>
      <c r="N193" s="202"/>
      <c r="O193" s="202"/>
      <c r="P193" s="202"/>
      <c r="Q193" s="202"/>
      <c r="R193" s="202"/>
      <c r="S193" s="202"/>
      <c r="T193" s="20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7" t="s">
        <v>228</v>
      </c>
      <c r="AU193" s="197" t="s">
        <v>85</v>
      </c>
      <c r="AV193" s="13" t="s">
        <v>85</v>
      </c>
      <c r="AW193" s="13" t="s">
        <v>31</v>
      </c>
      <c r="AX193" s="13" t="s">
        <v>83</v>
      </c>
      <c r="AY193" s="197" t="s">
        <v>129</v>
      </c>
    </row>
    <row r="194" s="2" customFormat="1" ht="16.5" customHeight="1">
      <c r="A194" s="38"/>
      <c r="B194" s="150"/>
      <c r="C194" s="151" t="s">
        <v>332</v>
      </c>
      <c r="D194" s="151" t="s">
        <v>125</v>
      </c>
      <c r="E194" s="152" t="s">
        <v>333</v>
      </c>
      <c r="F194" s="153" t="s">
        <v>334</v>
      </c>
      <c r="G194" s="154" t="s">
        <v>275</v>
      </c>
      <c r="H194" s="155">
        <v>25.800000000000001</v>
      </c>
      <c r="I194" s="156"/>
      <c r="J194" s="157">
        <f>ROUND(I194*H194,2)</f>
        <v>0</v>
      </c>
      <c r="K194" s="153" t="s">
        <v>224</v>
      </c>
      <c r="L194" s="39"/>
      <c r="M194" s="158" t="s">
        <v>1</v>
      </c>
      <c r="N194" s="159" t="s">
        <v>40</v>
      </c>
      <c r="O194" s="77"/>
      <c r="P194" s="160">
        <f>O194*H194</f>
        <v>0</v>
      </c>
      <c r="Q194" s="160">
        <v>0</v>
      </c>
      <c r="R194" s="160">
        <f>Q194*H194</f>
        <v>0</v>
      </c>
      <c r="S194" s="160">
        <v>0.0039399999999999999</v>
      </c>
      <c r="T194" s="161">
        <f>S194*H194</f>
        <v>0.10165200000000001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62" t="s">
        <v>151</v>
      </c>
      <c r="AT194" s="162" t="s">
        <v>125</v>
      </c>
      <c r="AU194" s="162" t="s">
        <v>85</v>
      </c>
      <c r="AY194" s="18" t="s">
        <v>129</v>
      </c>
      <c r="BE194" s="163">
        <f>IF(N194="základní",J194,0)</f>
        <v>0</v>
      </c>
      <c r="BF194" s="163">
        <f>IF(N194="snížená",J194,0)</f>
        <v>0</v>
      </c>
      <c r="BG194" s="163">
        <f>IF(N194="zákl. přenesená",J194,0)</f>
        <v>0</v>
      </c>
      <c r="BH194" s="163">
        <f>IF(N194="sníž. přenesená",J194,0)</f>
        <v>0</v>
      </c>
      <c r="BI194" s="163">
        <f>IF(N194="nulová",J194,0)</f>
        <v>0</v>
      </c>
      <c r="BJ194" s="18" t="s">
        <v>83</v>
      </c>
      <c r="BK194" s="163">
        <f>ROUND(I194*H194,2)</f>
        <v>0</v>
      </c>
      <c r="BL194" s="18" t="s">
        <v>151</v>
      </c>
      <c r="BM194" s="162" t="s">
        <v>335</v>
      </c>
    </row>
    <row r="195" s="2" customFormat="1">
      <c r="A195" s="38"/>
      <c r="B195" s="39"/>
      <c r="C195" s="38"/>
      <c r="D195" s="190" t="s">
        <v>226</v>
      </c>
      <c r="E195" s="38"/>
      <c r="F195" s="191" t="s">
        <v>336</v>
      </c>
      <c r="G195" s="38"/>
      <c r="H195" s="38"/>
      <c r="I195" s="192"/>
      <c r="J195" s="38"/>
      <c r="K195" s="38"/>
      <c r="L195" s="39"/>
      <c r="M195" s="193"/>
      <c r="N195" s="194"/>
      <c r="O195" s="77"/>
      <c r="P195" s="77"/>
      <c r="Q195" s="77"/>
      <c r="R195" s="77"/>
      <c r="S195" s="77"/>
      <c r="T195" s="7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8" t="s">
        <v>226</v>
      </c>
      <c r="AU195" s="18" t="s">
        <v>85</v>
      </c>
    </row>
    <row r="196" s="13" customFormat="1">
      <c r="A196" s="13"/>
      <c r="B196" s="195"/>
      <c r="C196" s="13"/>
      <c r="D196" s="196" t="s">
        <v>228</v>
      </c>
      <c r="E196" s="197" t="s">
        <v>1</v>
      </c>
      <c r="F196" s="198" t="s">
        <v>337</v>
      </c>
      <c r="G196" s="13"/>
      <c r="H196" s="199">
        <v>25.800000000000001</v>
      </c>
      <c r="I196" s="200"/>
      <c r="J196" s="13"/>
      <c r="K196" s="13"/>
      <c r="L196" s="195"/>
      <c r="M196" s="201"/>
      <c r="N196" s="202"/>
      <c r="O196" s="202"/>
      <c r="P196" s="202"/>
      <c r="Q196" s="202"/>
      <c r="R196" s="202"/>
      <c r="S196" s="202"/>
      <c r="T196" s="20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7" t="s">
        <v>228</v>
      </c>
      <c r="AU196" s="197" t="s">
        <v>85</v>
      </c>
      <c r="AV196" s="13" t="s">
        <v>85</v>
      </c>
      <c r="AW196" s="13" t="s">
        <v>31</v>
      </c>
      <c r="AX196" s="13" t="s">
        <v>83</v>
      </c>
      <c r="AY196" s="197" t="s">
        <v>129</v>
      </c>
    </row>
    <row r="197" s="12" customFormat="1" ht="22.8" customHeight="1">
      <c r="A197" s="12"/>
      <c r="B197" s="177"/>
      <c r="C197" s="12"/>
      <c r="D197" s="178" t="s">
        <v>74</v>
      </c>
      <c r="E197" s="188" t="s">
        <v>338</v>
      </c>
      <c r="F197" s="188" t="s">
        <v>339</v>
      </c>
      <c r="G197" s="12"/>
      <c r="H197" s="12"/>
      <c r="I197" s="180"/>
      <c r="J197" s="189">
        <f>BK197</f>
        <v>0</v>
      </c>
      <c r="K197" s="12"/>
      <c r="L197" s="177"/>
      <c r="M197" s="182"/>
      <c r="N197" s="183"/>
      <c r="O197" s="183"/>
      <c r="P197" s="184">
        <f>SUM(P198:P201)</f>
        <v>0</v>
      </c>
      <c r="Q197" s="183"/>
      <c r="R197" s="184">
        <f>SUM(R198:R201)</f>
        <v>0</v>
      </c>
      <c r="S197" s="183"/>
      <c r="T197" s="185">
        <f>SUM(T198:T201)</f>
        <v>0.17999999999999999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78" t="s">
        <v>85</v>
      </c>
      <c r="AT197" s="186" t="s">
        <v>74</v>
      </c>
      <c r="AU197" s="186" t="s">
        <v>83</v>
      </c>
      <c r="AY197" s="178" t="s">
        <v>129</v>
      </c>
      <c r="BK197" s="187">
        <f>SUM(BK198:BK201)</f>
        <v>0</v>
      </c>
    </row>
    <row r="198" s="2" customFormat="1" ht="24.15" customHeight="1">
      <c r="A198" s="38"/>
      <c r="B198" s="150"/>
      <c r="C198" s="151" t="s">
        <v>158</v>
      </c>
      <c r="D198" s="151" t="s">
        <v>125</v>
      </c>
      <c r="E198" s="152" t="s">
        <v>340</v>
      </c>
      <c r="F198" s="153" t="s">
        <v>341</v>
      </c>
      <c r="G198" s="154" t="s">
        <v>275</v>
      </c>
      <c r="H198" s="155">
        <v>5</v>
      </c>
      <c r="I198" s="156"/>
      <c r="J198" s="157">
        <f>ROUND(I198*H198,2)</f>
        <v>0</v>
      </c>
      <c r="K198" s="153" t="s">
        <v>224</v>
      </c>
      <c r="L198" s="39"/>
      <c r="M198" s="158" t="s">
        <v>1</v>
      </c>
      <c r="N198" s="159" t="s">
        <v>40</v>
      </c>
      <c r="O198" s="77"/>
      <c r="P198" s="160">
        <f>O198*H198</f>
        <v>0</v>
      </c>
      <c r="Q198" s="160">
        <v>0</v>
      </c>
      <c r="R198" s="160">
        <f>Q198*H198</f>
        <v>0</v>
      </c>
      <c r="S198" s="160">
        <v>0.016</v>
      </c>
      <c r="T198" s="161">
        <f>S198*H198</f>
        <v>0.080000000000000002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62" t="s">
        <v>151</v>
      </c>
      <c r="AT198" s="162" t="s">
        <v>125</v>
      </c>
      <c r="AU198" s="162" t="s">
        <v>85</v>
      </c>
      <c r="AY198" s="18" t="s">
        <v>129</v>
      </c>
      <c r="BE198" s="163">
        <f>IF(N198="základní",J198,0)</f>
        <v>0</v>
      </c>
      <c r="BF198" s="163">
        <f>IF(N198="snížená",J198,0)</f>
        <v>0</v>
      </c>
      <c r="BG198" s="163">
        <f>IF(N198="zákl. přenesená",J198,0)</f>
        <v>0</v>
      </c>
      <c r="BH198" s="163">
        <f>IF(N198="sníž. přenesená",J198,0)</f>
        <v>0</v>
      </c>
      <c r="BI198" s="163">
        <f>IF(N198="nulová",J198,0)</f>
        <v>0</v>
      </c>
      <c r="BJ198" s="18" t="s">
        <v>83</v>
      </c>
      <c r="BK198" s="163">
        <f>ROUND(I198*H198,2)</f>
        <v>0</v>
      </c>
      <c r="BL198" s="18" t="s">
        <v>151</v>
      </c>
      <c r="BM198" s="162" t="s">
        <v>342</v>
      </c>
    </row>
    <row r="199" s="2" customFormat="1">
      <c r="A199" s="38"/>
      <c r="B199" s="39"/>
      <c r="C199" s="38"/>
      <c r="D199" s="190" t="s">
        <v>226</v>
      </c>
      <c r="E199" s="38"/>
      <c r="F199" s="191" t="s">
        <v>343</v>
      </c>
      <c r="G199" s="38"/>
      <c r="H199" s="38"/>
      <c r="I199" s="192"/>
      <c r="J199" s="38"/>
      <c r="K199" s="38"/>
      <c r="L199" s="39"/>
      <c r="M199" s="193"/>
      <c r="N199" s="194"/>
      <c r="O199" s="77"/>
      <c r="P199" s="77"/>
      <c r="Q199" s="77"/>
      <c r="R199" s="77"/>
      <c r="S199" s="77"/>
      <c r="T199" s="7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8" t="s">
        <v>226</v>
      </c>
      <c r="AU199" s="18" t="s">
        <v>85</v>
      </c>
    </row>
    <row r="200" s="2" customFormat="1" ht="24.15" customHeight="1">
      <c r="A200" s="38"/>
      <c r="B200" s="150"/>
      <c r="C200" s="151" t="s">
        <v>7</v>
      </c>
      <c r="D200" s="151" t="s">
        <v>125</v>
      </c>
      <c r="E200" s="152" t="s">
        <v>344</v>
      </c>
      <c r="F200" s="153" t="s">
        <v>345</v>
      </c>
      <c r="G200" s="154" t="s">
        <v>275</v>
      </c>
      <c r="H200" s="155">
        <v>2</v>
      </c>
      <c r="I200" s="156"/>
      <c r="J200" s="157">
        <f>ROUND(I200*H200,2)</f>
        <v>0</v>
      </c>
      <c r="K200" s="153" t="s">
        <v>224</v>
      </c>
      <c r="L200" s="39"/>
      <c r="M200" s="158" t="s">
        <v>1</v>
      </c>
      <c r="N200" s="159" t="s">
        <v>40</v>
      </c>
      <c r="O200" s="77"/>
      <c r="P200" s="160">
        <f>O200*H200</f>
        <v>0</v>
      </c>
      <c r="Q200" s="160">
        <v>0</v>
      </c>
      <c r="R200" s="160">
        <f>Q200*H200</f>
        <v>0</v>
      </c>
      <c r="S200" s="160">
        <v>0.050000000000000003</v>
      </c>
      <c r="T200" s="161">
        <f>S200*H200</f>
        <v>0.10000000000000001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62" t="s">
        <v>151</v>
      </c>
      <c r="AT200" s="162" t="s">
        <v>125</v>
      </c>
      <c r="AU200" s="162" t="s">
        <v>85</v>
      </c>
      <c r="AY200" s="18" t="s">
        <v>129</v>
      </c>
      <c r="BE200" s="163">
        <f>IF(N200="základní",J200,0)</f>
        <v>0</v>
      </c>
      <c r="BF200" s="163">
        <f>IF(N200="snížená",J200,0)</f>
        <v>0</v>
      </c>
      <c r="BG200" s="163">
        <f>IF(N200="zákl. přenesená",J200,0)</f>
        <v>0</v>
      </c>
      <c r="BH200" s="163">
        <f>IF(N200="sníž. přenesená",J200,0)</f>
        <v>0</v>
      </c>
      <c r="BI200" s="163">
        <f>IF(N200="nulová",J200,0)</f>
        <v>0</v>
      </c>
      <c r="BJ200" s="18" t="s">
        <v>83</v>
      </c>
      <c r="BK200" s="163">
        <f>ROUND(I200*H200,2)</f>
        <v>0</v>
      </c>
      <c r="BL200" s="18" t="s">
        <v>151</v>
      </c>
      <c r="BM200" s="162" t="s">
        <v>346</v>
      </c>
    </row>
    <row r="201" s="2" customFormat="1">
      <c r="A201" s="38"/>
      <c r="B201" s="39"/>
      <c r="C201" s="38"/>
      <c r="D201" s="190" t="s">
        <v>226</v>
      </c>
      <c r="E201" s="38"/>
      <c r="F201" s="191" t="s">
        <v>347</v>
      </c>
      <c r="G201" s="38"/>
      <c r="H201" s="38"/>
      <c r="I201" s="192"/>
      <c r="J201" s="38"/>
      <c r="K201" s="38"/>
      <c r="L201" s="39"/>
      <c r="M201" s="193"/>
      <c r="N201" s="194"/>
      <c r="O201" s="77"/>
      <c r="P201" s="77"/>
      <c r="Q201" s="77"/>
      <c r="R201" s="77"/>
      <c r="S201" s="77"/>
      <c r="T201" s="7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8" t="s">
        <v>226</v>
      </c>
      <c r="AU201" s="18" t="s">
        <v>85</v>
      </c>
    </row>
    <row r="202" s="12" customFormat="1" ht="25.92" customHeight="1">
      <c r="A202" s="12"/>
      <c r="B202" s="177"/>
      <c r="C202" s="12"/>
      <c r="D202" s="178" t="s">
        <v>74</v>
      </c>
      <c r="E202" s="179" t="s">
        <v>348</v>
      </c>
      <c r="F202" s="179" t="s">
        <v>349</v>
      </c>
      <c r="G202" s="12"/>
      <c r="H202" s="12"/>
      <c r="I202" s="180"/>
      <c r="J202" s="181">
        <f>BK202</f>
        <v>0</v>
      </c>
      <c r="K202" s="12"/>
      <c r="L202" s="177"/>
      <c r="M202" s="182"/>
      <c r="N202" s="183"/>
      <c r="O202" s="183"/>
      <c r="P202" s="184">
        <f>P203</f>
        <v>0</v>
      </c>
      <c r="Q202" s="183"/>
      <c r="R202" s="184">
        <f>R203</f>
        <v>0</v>
      </c>
      <c r="S202" s="183"/>
      <c r="T202" s="185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78" t="s">
        <v>132</v>
      </c>
      <c r="AT202" s="186" t="s">
        <v>74</v>
      </c>
      <c r="AU202" s="186" t="s">
        <v>75</v>
      </c>
      <c r="AY202" s="178" t="s">
        <v>129</v>
      </c>
      <c r="BK202" s="187">
        <f>BK203</f>
        <v>0</v>
      </c>
    </row>
    <row r="203" s="12" customFormat="1" ht="22.8" customHeight="1">
      <c r="A203" s="12"/>
      <c r="B203" s="177"/>
      <c r="C203" s="12"/>
      <c r="D203" s="178" t="s">
        <v>74</v>
      </c>
      <c r="E203" s="188" t="s">
        <v>350</v>
      </c>
      <c r="F203" s="188" t="s">
        <v>351</v>
      </c>
      <c r="G203" s="12"/>
      <c r="H203" s="12"/>
      <c r="I203" s="180"/>
      <c r="J203" s="189">
        <f>BK203</f>
        <v>0</v>
      </c>
      <c r="K203" s="12"/>
      <c r="L203" s="177"/>
      <c r="M203" s="182"/>
      <c r="N203" s="183"/>
      <c r="O203" s="183"/>
      <c r="P203" s="184">
        <f>SUM(P204:P207)</f>
        <v>0</v>
      </c>
      <c r="Q203" s="183"/>
      <c r="R203" s="184">
        <f>SUM(R204:R207)</f>
        <v>0</v>
      </c>
      <c r="S203" s="183"/>
      <c r="T203" s="185">
        <f>SUM(T204:T207)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78" t="s">
        <v>132</v>
      </c>
      <c r="AT203" s="186" t="s">
        <v>74</v>
      </c>
      <c r="AU203" s="186" t="s">
        <v>83</v>
      </c>
      <c r="AY203" s="178" t="s">
        <v>129</v>
      </c>
      <c r="BK203" s="187">
        <f>SUM(BK204:BK207)</f>
        <v>0</v>
      </c>
    </row>
    <row r="204" s="2" customFormat="1" ht="24.15" customHeight="1">
      <c r="A204" s="38"/>
      <c r="B204" s="150"/>
      <c r="C204" s="151" t="s">
        <v>162</v>
      </c>
      <c r="D204" s="151" t="s">
        <v>125</v>
      </c>
      <c r="E204" s="152" t="s">
        <v>352</v>
      </c>
      <c r="F204" s="153" t="s">
        <v>353</v>
      </c>
      <c r="G204" s="154" t="s">
        <v>275</v>
      </c>
      <c r="H204" s="155">
        <v>68</v>
      </c>
      <c r="I204" s="156"/>
      <c r="J204" s="157">
        <f>ROUND(I204*H204,2)</f>
        <v>0</v>
      </c>
      <c r="K204" s="153" t="s">
        <v>224</v>
      </c>
      <c r="L204" s="39"/>
      <c r="M204" s="158" t="s">
        <v>1</v>
      </c>
      <c r="N204" s="159" t="s">
        <v>40</v>
      </c>
      <c r="O204" s="77"/>
      <c r="P204" s="160">
        <f>O204*H204</f>
        <v>0</v>
      </c>
      <c r="Q204" s="160">
        <v>0</v>
      </c>
      <c r="R204" s="160">
        <f>Q204*H204</f>
        <v>0</v>
      </c>
      <c r="S204" s="160">
        <v>0</v>
      </c>
      <c r="T204" s="161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62" t="s">
        <v>354</v>
      </c>
      <c r="AT204" s="162" t="s">
        <v>125</v>
      </c>
      <c r="AU204" s="162" t="s">
        <v>85</v>
      </c>
      <c r="AY204" s="18" t="s">
        <v>129</v>
      </c>
      <c r="BE204" s="163">
        <f>IF(N204="základní",J204,0)</f>
        <v>0</v>
      </c>
      <c r="BF204" s="163">
        <f>IF(N204="snížená",J204,0)</f>
        <v>0</v>
      </c>
      <c r="BG204" s="163">
        <f>IF(N204="zákl. přenesená",J204,0)</f>
        <v>0</v>
      </c>
      <c r="BH204" s="163">
        <f>IF(N204="sníž. přenesená",J204,0)</f>
        <v>0</v>
      </c>
      <c r="BI204" s="163">
        <f>IF(N204="nulová",J204,0)</f>
        <v>0</v>
      </c>
      <c r="BJ204" s="18" t="s">
        <v>83</v>
      </c>
      <c r="BK204" s="163">
        <f>ROUND(I204*H204,2)</f>
        <v>0</v>
      </c>
      <c r="BL204" s="18" t="s">
        <v>354</v>
      </c>
      <c r="BM204" s="162" t="s">
        <v>355</v>
      </c>
    </row>
    <row r="205" s="2" customFormat="1">
      <c r="A205" s="38"/>
      <c r="B205" s="39"/>
      <c r="C205" s="38"/>
      <c r="D205" s="190" t="s">
        <v>226</v>
      </c>
      <c r="E205" s="38"/>
      <c r="F205" s="191" t="s">
        <v>356</v>
      </c>
      <c r="G205" s="38"/>
      <c r="H205" s="38"/>
      <c r="I205" s="192"/>
      <c r="J205" s="38"/>
      <c r="K205" s="38"/>
      <c r="L205" s="39"/>
      <c r="M205" s="193"/>
      <c r="N205" s="194"/>
      <c r="O205" s="77"/>
      <c r="P205" s="77"/>
      <c r="Q205" s="77"/>
      <c r="R205" s="77"/>
      <c r="S205" s="77"/>
      <c r="T205" s="7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8" t="s">
        <v>226</v>
      </c>
      <c r="AU205" s="18" t="s">
        <v>85</v>
      </c>
    </row>
    <row r="206" s="2" customFormat="1" ht="21.75" customHeight="1">
      <c r="A206" s="38"/>
      <c r="B206" s="150"/>
      <c r="C206" s="151" t="s">
        <v>357</v>
      </c>
      <c r="D206" s="151" t="s">
        <v>125</v>
      </c>
      <c r="E206" s="152" t="s">
        <v>358</v>
      </c>
      <c r="F206" s="153" t="s">
        <v>359</v>
      </c>
      <c r="G206" s="154" t="s">
        <v>241</v>
      </c>
      <c r="H206" s="155">
        <v>3</v>
      </c>
      <c r="I206" s="156"/>
      <c r="J206" s="157">
        <f>ROUND(I206*H206,2)</f>
        <v>0</v>
      </c>
      <c r="K206" s="153" t="s">
        <v>224</v>
      </c>
      <c r="L206" s="39"/>
      <c r="M206" s="158" t="s">
        <v>1</v>
      </c>
      <c r="N206" s="159" t="s">
        <v>40</v>
      </c>
      <c r="O206" s="77"/>
      <c r="P206" s="160">
        <f>O206*H206</f>
        <v>0</v>
      </c>
      <c r="Q206" s="160">
        <v>0</v>
      </c>
      <c r="R206" s="160">
        <f>Q206*H206</f>
        <v>0</v>
      </c>
      <c r="S206" s="160">
        <v>0</v>
      </c>
      <c r="T206" s="161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62" t="s">
        <v>354</v>
      </c>
      <c r="AT206" s="162" t="s">
        <v>125</v>
      </c>
      <c r="AU206" s="162" t="s">
        <v>85</v>
      </c>
      <c r="AY206" s="18" t="s">
        <v>129</v>
      </c>
      <c r="BE206" s="163">
        <f>IF(N206="základní",J206,0)</f>
        <v>0</v>
      </c>
      <c r="BF206" s="163">
        <f>IF(N206="snížená",J206,0)</f>
        <v>0</v>
      </c>
      <c r="BG206" s="163">
        <f>IF(N206="zákl. přenesená",J206,0)</f>
        <v>0</v>
      </c>
      <c r="BH206" s="163">
        <f>IF(N206="sníž. přenesená",J206,0)</f>
        <v>0</v>
      </c>
      <c r="BI206" s="163">
        <f>IF(N206="nulová",J206,0)</f>
        <v>0</v>
      </c>
      <c r="BJ206" s="18" t="s">
        <v>83</v>
      </c>
      <c r="BK206" s="163">
        <f>ROUND(I206*H206,2)</f>
        <v>0</v>
      </c>
      <c r="BL206" s="18" t="s">
        <v>354</v>
      </c>
      <c r="BM206" s="162" t="s">
        <v>360</v>
      </c>
    </row>
    <row r="207" s="2" customFormat="1">
      <c r="A207" s="38"/>
      <c r="B207" s="39"/>
      <c r="C207" s="38"/>
      <c r="D207" s="190" t="s">
        <v>226</v>
      </c>
      <c r="E207" s="38"/>
      <c r="F207" s="191" t="s">
        <v>361</v>
      </c>
      <c r="G207" s="38"/>
      <c r="H207" s="38"/>
      <c r="I207" s="192"/>
      <c r="J207" s="38"/>
      <c r="K207" s="38"/>
      <c r="L207" s="39"/>
      <c r="M207" s="193"/>
      <c r="N207" s="194"/>
      <c r="O207" s="77"/>
      <c r="P207" s="77"/>
      <c r="Q207" s="77"/>
      <c r="R207" s="77"/>
      <c r="S207" s="77"/>
      <c r="T207" s="7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8" t="s">
        <v>226</v>
      </c>
      <c r="AU207" s="18" t="s">
        <v>85</v>
      </c>
    </row>
    <row r="208" s="12" customFormat="1" ht="25.92" customHeight="1">
      <c r="A208" s="12"/>
      <c r="B208" s="177"/>
      <c r="C208" s="12"/>
      <c r="D208" s="178" t="s">
        <v>74</v>
      </c>
      <c r="E208" s="179" t="s">
        <v>362</v>
      </c>
      <c r="F208" s="179" t="s">
        <v>363</v>
      </c>
      <c r="G208" s="12"/>
      <c r="H208" s="12"/>
      <c r="I208" s="180"/>
      <c r="J208" s="181">
        <f>BK208</f>
        <v>0</v>
      </c>
      <c r="K208" s="12"/>
      <c r="L208" s="177"/>
      <c r="M208" s="182"/>
      <c r="N208" s="183"/>
      <c r="O208" s="183"/>
      <c r="P208" s="184">
        <f>P209</f>
        <v>0</v>
      </c>
      <c r="Q208" s="183"/>
      <c r="R208" s="184">
        <f>R209</f>
        <v>0</v>
      </c>
      <c r="S208" s="183"/>
      <c r="T208" s="185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78" t="s">
        <v>139</v>
      </c>
      <c r="AT208" s="186" t="s">
        <v>74</v>
      </c>
      <c r="AU208" s="186" t="s">
        <v>75</v>
      </c>
      <c r="AY208" s="178" t="s">
        <v>129</v>
      </c>
      <c r="BK208" s="187">
        <f>BK209</f>
        <v>0</v>
      </c>
    </row>
    <row r="209" s="12" customFormat="1" ht="22.8" customHeight="1">
      <c r="A209" s="12"/>
      <c r="B209" s="177"/>
      <c r="C209" s="12"/>
      <c r="D209" s="178" t="s">
        <v>74</v>
      </c>
      <c r="E209" s="188" t="s">
        <v>364</v>
      </c>
      <c r="F209" s="188" t="s">
        <v>365</v>
      </c>
      <c r="G209" s="12"/>
      <c r="H209" s="12"/>
      <c r="I209" s="180"/>
      <c r="J209" s="189">
        <f>BK209</f>
        <v>0</v>
      </c>
      <c r="K209" s="12"/>
      <c r="L209" s="177"/>
      <c r="M209" s="182"/>
      <c r="N209" s="183"/>
      <c r="O209" s="183"/>
      <c r="P209" s="184">
        <f>P210</f>
        <v>0</v>
      </c>
      <c r="Q209" s="183"/>
      <c r="R209" s="184">
        <f>R210</f>
        <v>0</v>
      </c>
      <c r="S209" s="183"/>
      <c r="T209" s="185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78" t="s">
        <v>139</v>
      </c>
      <c r="AT209" s="186" t="s">
        <v>74</v>
      </c>
      <c r="AU209" s="186" t="s">
        <v>83</v>
      </c>
      <c r="AY209" s="178" t="s">
        <v>129</v>
      </c>
      <c r="BK209" s="187">
        <f>BK210</f>
        <v>0</v>
      </c>
    </row>
    <row r="210" s="2" customFormat="1" ht="16.5" customHeight="1">
      <c r="A210" s="38"/>
      <c r="B210" s="150"/>
      <c r="C210" s="151" t="s">
        <v>165</v>
      </c>
      <c r="D210" s="151" t="s">
        <v>125</v>
      </c>
      <c r="E210" s="152" t="s">
        <v>366</v>
      </c>
      <c r="F210" s="153" t="s">
        <v>367</v>
      </c>
      <c r="G210" s="154" t="s">
        <v>241</v>
      </c>
      <c r="H210" s="155">
        <v>2</v>
      </c>
      <c r="I210" s="156"/>
      <c r="J210" s="157">
        <f>ROUND(I210*H210,2)</f>
        <v>0</v>
      </c>
      <c r="K210" s="153" t="s">
        <v>1</v>
      </c>
      <c r="L210" s="39"/>
      <c r="M210" s="164" t="s">
        <v>1</v>
      </c>
      <c r="N210" s="165" t="s">
        <v>40</v>
      </c>
      <c r="O210" s="166"/>
      <c r="P210" s="167">
        <f>O210*H210</f>
        <v>0</v>
      </c>
      <c r="Q210" s="167">
        <v>0</v>
      </c>
      <c r="R210" s="167">
        <f>Q210*H210</f>
        <v>0</v>
      </c>
      <c r="S210" s="167">
        <v>0</v>
      </c>
      <c r="T210" s="16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62" t="s">
        <v>368</v>
      </c>
      <c r="AT210" s="162" t="s">
        <v>125</v>
      </c>
      <c r="AU210" s="162" t="s">
        <v>85</v>
      </c>
      <c r="AY210" s="18" t="s">
        <v>129</v>
      </c>
      <c r="BE210" s="163">
        <f>IF(N210="základní",J210,0)</f>
        <v>0</v>
      </c>
      <c r="BF210" s="163">
        <f>IF(N210="snížená",J210,0)</f>
        <v>0</v>
      </c>
      <c r="BG210" s="163">
        <f>IF(N210="zákl. přenesená",J210,0)</f>
        <v>0</v>
      </c>
      <c r="BH210" s="163">
        <f>IF(N210="sníž. přenesená",J210,0)</f>
        <v>0</v>
      </c>
      <c r="BI210" s="163">
        <f>IF(N210="nulová",J210,0)</f>
        <v>0</v>
      </c>
      <c r="BJ210" s="18" t="s">
        <v>83</v>
      </c>
      <c r="BK210" s="163">
        <f>ROUND(I210*H210,2)</f>
        <v>0</v>
      </c>
      <c r="BL210" s="18" t="s">
        <v>368</v>
      </c>
      <c r="BM210" s="162" t="s">
        <v>369</v>
      </c>
    </row>
    <row r="211" s="2" customFormat="1" ht="6.96" customHeight="1">
      <c r="A211" s="38"/>
      <c r="B211" s="60"/>
      <c r="C211" s="61"/>
      <c r="D211" s="61"/>
      <c r="E211" s="61"/>
      <c r="F211" s="61"/>
      <c r="G211" s="61"/>
      <c r="H211" s="61"/>
      <c r="I211" s="61"/>
      <c r="J211" s="61"/>
      <c r="K211" s="61"/>
      <c r="L211" s="39"/>
      <c r="M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</row>
  </sheetData>
  <autoFilter ref="C130:K210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hyperlinks>
    <hyperlink ref="F135" r:id="rId1" display="https://podminky.urs.cz/item/CS_URS_2024_02/965042141"/>
    <hyperlink ref="F138" r:id="rId2" display="https://podminky.urs.cz/item/CS_URS_2024_02/978036191"/>
    <hyperlink ref="F146" r:id="rId3" display="https://podminky.urs.cz/item/CS_URS_2024_02/997013112"/>
    <hyperlink ref="F148" r:id="rId4" display="https://podminky.urs.cz/item/CS_URS_2024_02/997013501"/>
    <hyperlink ref="F150" r:id="rId5" display="https://podminky.urs.cz/item/CS_URS_2024_02/997013509"/>
    <hyperlink ref="F152" r:id="rId6" display="https://podminky.urs.cz/item/CS_URS_2024_02/997013869"/>
    <hyperlink ref="F156" r:id="rId7" display="https://podminky.urs.cz/item/CS_URS_2024_02/713190814"/>
    <hyperlink ref="F160" r:id="rId8" display="https://podminky.urs.cz/item/CS_URS_2024_02/741421821"/>
    <hyperlink ref="F164" r:id="rId9" display="https://podminky.urs.cz/item/CS_URS_2024_02/742420821"/>
    <hyperlink ref="F167" r:id="rId10" display="https://podminky.urs.cz/item/CS_URS_2024_02/751721811"/>
    <hyperlink ref="F170" r:id="rId11" display="https://podminky.urs.cz/item/CS_URS_2024_02/762341832"/>
    <hyperlink ref="F173" r:id="rId12" display="https://podminky.urs.cz/item/CS_URS_2024_02/764001801"/>
    <hyperlink ref="F176" r:id="rId13" display="https://podminky.urs.cz/item/CS_URS_2024_02/764001811"/>
    <hyperlink ref="F179" r:id="rId14" display="https://podminky.urs.cz/item/CS_URS_2024_02/764002821"/>
    <hyperlink ref="F181" r:id="rId15" display="https://podminky.urs.cz/item/CS_URS_2024_02/764002825"/>
    <hyperlink ref="F183" r:id="rId16" display="https://podminky.urs.cz/item/CS_URS_2024_02/764002841"/>
    <hyperlink ref="F192" r:id="rId17" display="https://podminky.urs.cz/item/CS_URS_2024_02/764004801"/>
    <hyperlink ref="F195" r:id="rId18" display="https://podminky.urs.cz/item/CS_URS_2024_02/764004861"/>
    <hyperlink ref="F199" r:id="rId19" display="https://podminky.urs.cz/item/CS_URS_2024_02/767161811"/>
    <hyperlink ref="F201" r:id="rId20" display="https://podminky.urs.cz/item/CS_URS_2024_02/767832801"/>
    <hyperlink ref="F205" r:id="rId21" display="https://podminky.urs.cz/item/CS_URS_2024_02/218220101"/>
    <hyperlink ref="F207" r:id="rId22" display="https://podminky.urs.cz/item/CS_URS_2024_02/2182202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104</v>
      </c>
      <c r="L4" s="21"/>
      <c r="M4" s="120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1" t="str">
        <f>'Rekapitulace stavby'!K6</f>
        <v>Louny střecha TSM</v>
      </c>
      <c r="F7" s="31"/>
      <c r="G7" s="31"/>
      <c r="H7" s="31"/>
      <c r="L7" s="21"/>
    </row>
    <row r="8" s="2" customFormat="1" ht="12" customHeight="1">
      <c r="A8" s="38"/>
      <c r="B8" s="39"/>
      <c r="C8" s="38"/>
      <c r="D8" s="31" t="s">
        <v>105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370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18</v>
      </c>
      <c r="E11" s="38"/>
      <c r="F11" s="26" t="s">
        <v>1</v>
      </c>
      <c r="G11" s="38"/>
      <c r="H11" s="38"/>
      <c r="I11" s="31" t="s">
        <v>19</v>
      </c>
      <c r="J11" s="26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20</v>
      </c>
      <c r="E12" s="38"/>
      <c r="F12" s="26" t="s">
        <v>21</v>
      </c>
      <c r="G12" s="38"/>
      <c r="H12" s="38"/>
      <c r="I12" s="31" t="s">
        <v>22</v>
      </c>
      <c r="J12" s="69" t="str">
        <f>'Rekapitulace stavby'!AN8</f>
        <v>6. 1. 2025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24</v>
      </c>
      <c r="E14" s="38"/>
      <c r="F14" s="38"/>
      <c r="G14" s="38"/>
      <c r="H14" s="38"/>
      <c r="I14" s="31" t="s">
        <v>25</v>
      </c>
      <c r="J14" s="26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tr">
        <f>IF('Rekapitulace stavby'!E11="","",'Rekapitulace stavby'!E11)</f>
        <v xml:space="preserve"> </v>
      </c>
      <c r="F15" s="38"/>
      <c r="G15" s="38"/>
      <c r="H15" s="38"/>
      <c r="I15" s="31" t="s">
        <v>27</v>
      </c>
      <c r="J15" s="26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28</v>
      </c>
      <c r="E17" s="38"/>
      <c r="F17" s="38"/>
      <c r="G17" s="38"/>
      <c r="H17" s="38"/>
      <c r="I17" s="31" t="s">
        <v>25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30</v>
      </c>
      <c r="E20" s="38"/>
      <c r="F20" s="38"/>
      <c r="G20" s="38"/>
      <c r="H20" s="38"/>
      <c r="I20" s="31" t="s">
        <v>25</v>
      </c>
      <c r="J20" s="26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tr">
        <f>IF('Rekapitulace stavby'!E17="","",'Rekapitulace stavby'!E17)</f>
        <v xml:space="preserve"> </v>
      </c>
      <c r="F21" s="38"/>
      <c r="G21" s="38"/>
      <c r="H21" s="38"/>
      <c r="I21" s="31" t="s">
        <v>27</v>
      </c>
      <c r="J21" s="26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32</v>
      </c>
      <c r="E23" s="38"/>
      <c r="F23" s="38"/>
      <c r="G23" s="38"/>
      <c r="H23" s="38"/>
      <c r="I23" s="31" t="s">
        <v>25</v>
      </c>
      <c r="J23" s="26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tr">
        <f>IF('Rekapitulace stavby'!E20="","",'Rekapitulace stavby'!E20)</f>
        <v xml:space="preserve"> </v>
      </c>
      <c r="F24" s="38"/>
      <c r="G24" s="38"/>
      <c r="H24" s="38"/>
      <c r="I24" s="31" t="s">
        <v>27</v>
      </c>
      <c r="J24" s="26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33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ROUND(J129,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1" t="s">
        <v>40</v>
      </c>
      <c r="F33" s="127">
        <f>ROUND((SUM(BE129:BE194)),  2)</f>
        <v>0</v>
      </c>
      <c r="G33" s="38"/>
      <c r="H33" s="38"/>
      <c r="I33" s="128">
        <v>0.20999999999999999</v>
      </c>
      <c r="J33" s="127">
        <f>ROUND(((SUM(BE129:BE194))*I33),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41</v>
      </c>
      <c r="F34" s="127">
        <f>ROUND((SUM(BF129:BF194)),  2)</f>
        <v>0</v>
      </c>
      <c r="G34" s="38"/>
      <c r="H34" s="38"/>
      <c r="I34" s="128">
        <v>0.12</v>
      </c>
      <c r="J34" s="127">
        <f>ROUND(((SUM(BF129:BF194))*I34),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42</v>
      </c>
      <c r="F35" s="127">
        <f>ROUND((SUM(BG129:BG194)),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43</v>
      </c>
      <c r="F36" s="127">
        <f>ROUND((SUM(BH129:BH194)),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44</v>
      </c>
      <c r="F37" s="127">
        <f>ROUND((SUM(BI129:BI194)),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107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Louny střecha TSM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1" t="s">
        <v>105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SO2 - Objekt č.2 – skladový objekt a dílny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20</v>
      </c>
      <c r="D89" s="38"/>
      <c r="E89" s="38"/>
      <c r="F89" s="26" t="str">
        <f>F12</f>
        <v>Louny</v>
      </c>
      <c r="G89" s="38"/>
      <c r="H89" s="38"/>
      <c r="I89" s="31" t="s">
        <v>22</v>
      </c>
      <c r="J89" s="69" t="str">
        <f>IF(J12="","",J12)</f>
        <v>6. 1. 2025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31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31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108</v>
      </c>
      <c r="D94" s="129"/>
      <c r="E94" s="129"/>
      <c r="F94" s="129"/>
      <c r="G94" s="129"/>
      <c r="H94" s="129"/>
      <c r="I94" s="129"/>
      <c r="J94" s="138" t="s">
        <v>109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110</v>
      </c>
      <c r="D96" s="38"/>
      <c r="E96" s="38"/>
      <c r="F96" s="38"/>
      <c r="G96" s="38"/>
      <c r="H96" s="38"/>
      <c r="I96" s="38"/>
      <c r="J96" s="96">
        <f>J129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8" t="s">
        <v>111</v>
      </c>
    </row>
    <row r="97" s="10" customFormat="1" ht="24.96" customHeight="1">
      <c r="A97" s="10"/>
      <c r="B97" s="169"/>
      <c r="C97" s="10"/>
      <c r="D97" s="170" t="s">
        <v>203</v>
      </c>
      <c r="E97" s="171"/>
      <c r="F97" s="171"/>
      <c r="G97" s="171"/>
      <c r="H97" s="171"/>
      <c r="I97" s="171"/>
      <c r="J97" s="172">
        <f>J130</f>
        <v>0</v>
      </c>
      <c r="K97" s="10"/>
      <c r="L97" s="169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1" customFormat="1" ht="19.92" customHeight="1">
      <c r="A98" s="11"/>
      <c r="B98" s="173"/>
      <c r="C98" s="11"/>
      <c r="D98" s="174" t="s">
        <v>204</v>
      </c>
      <c r="E98" s="175"/>
      <c r="F98" s="175"/>
      <c r="G98" s="175"/>
      <c r="H98" s="175"/>
      <c r="I98" s="175"/>
      <c r="J98" s="176">
        <f>J131</f>
        <v>0</v>
      </c>
      <c r="K98" s="11"/>
      <c r="L98" s="173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</row>
    <row r="99" s="11" customFormat="1" ht="19.92" customHeight="1">
      <c r="A99" s="11"/>
      <c r="B99" s="173"/>
      <c r="C99" s="11"/>
      <c r="D99" s="174" t="s">
        <v>205</v>
      </c>
      <c r="E99" s="175"/>
      <c r="F99" s="175"/>
      <c r="G99" s="175"/>
      <c r="H99" s="175"/>
      <c r="I99" s="175"/>
      <c r="J99" s="176">
        <f>J139</f>
        <v>0</v>
      </c>
      <c r="K99" s="11"/>
      <c r="L99" s="173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</row>
    <row r="100" s="10" customFormat="1" ht="24.96" customHeight="1">
      <c r="A100" s="10"/>
      <c r="B100" s="169"/>
      <c r="C100" s="10"/>
      <c r="D100" s="170" t="s">
        <v>206</v>
      </c>
      <c r="E100" s="171"/>
      <c r="F100" s="171"/>
      <c r="G100" s="171"/>
      <c r="H100" s="171"/>
      <c r="I100" s="171"/>
      <c r="J100" s="172">
        <f>J154</f>
        <v>0</v>
      </c>
      <c r="K100" s="10"/>
      <c r="L100" s="16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1" customFormat="1" ht="19.92" customHeight="1">
      <c r="A101" s="11"/>
      <c r="B101" s="173"/>
      <c r="C101" s="11"/>
      <c r="D101" s="174" t="s">
        <v>208</v>
      </c>
      <c r="E101" s="175"/>
      <c r="F101" s="175"/>
      <c r="G101" s="175"/>
      <c r="H101" s="175"/>
      <c r="I101" s="175"/>
      <c r="J101" s="176">
        <f>J155</f>
        <v>0</v>
      </c>
      <c r="K101" s="11"/>
      <c r="L101" s="173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</row>
    <row r="102" s="11" customFormat="1" ht="19.92" customHeight="1">
      <c r="A102" s="11"/>
      <c r="B102" s="173"/>
      <c r="C102" s="11"/>
      <c r="D102" s="174" t="s">
        <v>211</v>
      </c>
      <c r="E102" s="175"/>
      <c r="F102" s="175"/>
      <c r="G102" s="175"/>
      <c r="H102" s="175"/>
      <c r="I102" s="175"/>
      <c r="J102" s="176">
        <f>J160</f>
        <v>0</v>
      </c>
      <c r="K102" s="11"/>
      <c r="L102" s="173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</row>
    <row r="103" s="11" customFormat="1" ht="19.92" customHeight="1">
      <c r="A103" s="11"/>
      <c r="B103" s="173"/>
      <c r="C103" s="11"/>
      <c r="D103" s="174" t="s">
        <v>212</v>
      </c>
      <c r="E103" s="175"/>
      <c r="F103" s="175"/>
      <c r="G103" s="175"/>
      <c r="H103" s="175"/>
      <c r="I103" s="175"/>
      <c r="J103" s="176">
        <f>J163</f>
        <v>0</v>
      </c>
      <c r="K103" s="11"/>
      <c r="L103" s="173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</row>
    <row r="104" s="11" customFormat="1" ht="19.92" customHeight="1">
      <c r="A104" s="11"/>
      <c r="B104" s="173"/>
      <c r="C104" s="11"/>
      <c r="D104" s="174" t="s">
        <v>371</v>
      </c>
      <c r="E104" s="175"/>
      <c r="F104" s="175"/>
      <c r="G104" s="175"/>
      <c r="H104" s="175"/>
      <c r="I104" s="175"/>
      <c r="J104" s="176">
        <f>J176</f>
        <v>0</v>
      </c>
      <c r="K104" s="11"/>
      <c r="L104" s="173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</row>
    <row r="105" s="11" customFormat="1" ht="19.92" customHeight="1">
      <c r="A105" s="11"/>
      <c r="B105" s="173"/>
      <c r="C105" s="11"/>
      <c r="D105" s="174" t="s">
        <v>213</v>
      </c>
      <c r="E105" s="175"/>
      <c r="F105" s="175"/>
      <c r="G105" s="175"/>
      <c r="H105" s="175"/>
      <c r="I105" s="175"/>
      <c r="J105" s="176">
        <f>J182</f>
        <v>0</v>
      </c>
      <c r="K105" s="11"/>
      <c r="L105" s="173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</row>
    <row r="106" s="10" customFormat="1" ht="24.96" customHeight="1">
      <c r="A106" s="10"/>
      <c r="B106" s="169"/>
      <c r="C106" s="10"/>
      <c r="D106" s="170" t="s">
        <v>214</v>
      </c>
      <c r="E106" s="171"/>
      <c r="F106" s="171"/>
      <c r="G106" s="171"/>
      <c r="H106" s="171"/>
      <c r="I106" s="171"/>
      <c r="J106" s="172">
        <f>J185</f>
        <v>0</v>
      </c>
      <c r="K106" s="10"/>
      <c r="L106" s="16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1" customFormat="1" ht="19.92" customHeight="1">
      <c r="A107" s="11"/>
      <c r="B107" s="173"/>
      <c r="C107" s="11"/>
      <c r="D107" s="174" t="s">
        <v>215</v>
      </c>
      <c r="E107" s="175"/>
      <c r="F107" s="175"/>
      <c r="G107" s="175"/>
      <c r="H107" s="175"/>
      <c r="I107" s="175"/>
      <c r="J107" s="176">
        <f>J186</f>
        <v>0</v>
      </c>
      <c r="K107" s="11"/>
      <c r="L107" s="173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</row>
    <row r="108" s="10" customFormat="1" ht="24.96" customHeight="1">
      <c r="A108" s="10"/>
      <c r="B108" s="169"/>
      <c r="C108" s="10"/>
      <c r="D108" s="170" t="s">
        <v>216</v>
      </c>
      <c r="E108" s="171"/>
      <c r="F108" s="171"/>
      <c r="G108" s="171"/>
      <c r="H108" s="171"/>
      <c r="I108" s="171"/>
      <c r="J108" s="172">
        <f>J189</f>
        <v>0</v>
      </c>
      <c r="K108" s="10"/>
      <c r="L108" s="16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1" customFormat="1" ht="19.92" customHeight="1">
      <c r="A109" s="11"/>
      <c r="B109" s="173"/>
      <c r="C109" s="11"/>
      <c r="D109" s="174" t="s">
        <v>217</v>
      </c>
      <c r="E109" s="175"/>
      <c r="F109" s="175"/>
      <c r="G109" s="175"/>
      <c r="H109" s="175"/>
      <c r="I109" s="175"/>
      <c r="J109" s="176">
        <f>J190</f>
        <v>0</v>
      </c>
      <c r="K109" s="11"/>
      <c r="L109" s="173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</row>
    <row r="110" s="2" customFormat="1" ht="21.84" customHeight="1">
      <c r="A110" s="38"/>
      <c r="B110" s="39"/>
      <c r="C110" s="38"/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2"/>
      <c r="C115" s="63"/>
      <c r="D115" s="63"/>
      <c r="E115" s="63"/>
      <c r="F115" s="63"/>
      <c r="G115" s="63"/>
      <c r="H115" s="63"/>
      <c r="I115" s="63"/>
      <c r="J115" s="63"/>
      <c r="K115" s="63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2" t="s">
        <v>112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1" t="s">
        <v>16</v>
      </c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38"/>
      <c r="D119" s="38"/>
      <c r="E119" s="121" t="str">
        <f>E7</f>
        <v>Louny střecha TSM</v>
      </c>
      <c r="F119" s="31"/>
      <c r="G119" s="31"/>
      <c r="H119" s="31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1" t="s">
        <v>105</v>
      </c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38"/>
      <c r="D121" s="38"/>
      <c r="E121" s="67" t="str">
        <f>E9</f>
        <v>SO2 - Objekt č.2 – skladový objekt a dílny</v>
      </c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1" t="s">
        <v>20</v>
      </c>
      <c r="D123" s="38"/>
      <c r="E123" s="38"/>
      <c r="F123" s="26" t="str">
        <f>F12</f>
        <v>Louny</v>
      </c>
      <c r="G123" s="38"/>
      <c r="H123" s="38"/>
      <c r="I123" s="31" t="s">
        <v>22</v>
      </c>
      <c r="J123" s="69" t="str">
        <f>IF(J12="","",J12)</f>
        <v>6. 1. 2025</v>
      </c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38"/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1" t="s">
        <v>24</v>
      </c>
      <c r="D125" s="38"/>
      <c r="E125" s="38"/>
      <c r="F125" s="26" t="str">
        <f>E15</f>
        <v xml:space="preserve"> </v>
      </c>
      <c r="G125" s="38"/>
      <c r="H125" s="38"/>
      <c r="I125" s="31" t="s">
        <v>30</v>
      </c>
      <c r="J125" s="36" t="str">
        <f>E21</f>
        <v xml:space="preserve"> </v>
      </c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1" t="s">
        <v>28</v>
      </c>
      <c r="D126" s="38"/>
      <c r="E126" s="38"/>
      <c r="F126" s="26" t="str">
        <f>IF(E18="","",E18)</f>
        <v>Vyplň údaj</v>
      </c>
      <c r="G126" s="38"/>
      <c r="H126" s="38"/>
      <c r="I126" s="31" t="s">
        <v>32</v>
      </c>
      <c r="J126" s="36" t="str">
        <f>E24</f>
        <v xml:space="preserve"> </v>
      </c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38"/>
      <c r="D127" s="38"/>
      <c r="E127" s="38"/>
      <c r="F127" s="38"/>
      <c r="G127" s="38"/>
      <c r="H127" s="38"/>
      <c r="I127" s="38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9" customFormat="1" ht="29.28" customHeight="1">
      <c r="A128" s="140"/>
      <c r="B128" s="141"/>
      <c r="C128" s="142" t="s">
        <v>113</v>
      </c>
      <c r="D128" s="143" t="s">
        <v>60</v>
      </c>
      <c r="E128" s="143" t="s">
        <v>56</v>
      </c>
      <c r="F128" s="143" t="s">
        <v>57</v>
      </c>
      <c r="G128" s="143" t="s">
        <v>114</v>
      </c>
      <c r="H128" s="143" t="s">
        <v>115</v>
      </c>
      <c r="I128" s="143" t="s">
        <v>116</v>
      </c>
      <c r="J128" s="143" t="s">
        <v>109</v>
      </c>
      <c r="K128" s="144" t="s">
        <v>117</v>
      </c>
      <c r="L128" s="145"/>
      <c r="M128" s="86" t="s">
        <v>1</v>
      </c>
      <c r="N128" s="87" t="s">
        <v>39</v>
      </c>
      <c r="O128" s="87" t="s">
        <v>118</v>
      </c>
      <c r="P128" s="87" t="s">
        <v>119</v>
      </c>
      <c r="Q128" s="87" t="s">
        <v>120</v>
      </c>
      <c r="R128" s="87" t="s">
        <v>121</v>
      </c>
      <c r="S128" s="87" t="s">
        <v>122</v>
      </c>
      <c r="T128" s="88" t="s">
        <v>123</v>
      </c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</row>
    <row r="129" s="2" customFormat="1" ht="22.8" customHeight="1">
      <c r="A129" s="38"/>
      <c r="B129" s="39"/>
      <c r="C129" s="93" t="s">
        <v>124</v>
      </c>
      <c r="D129" s="38"/>
      <c r="E129" s="38"/>
      <c r="F129" s="38"/>
      <c r="G129" s="38"/>
      <c r="H129" s="38"/>
      <c r="I129" s="38"/>
      <c r="J129" s="146">
        <f>BK129</f>
        <v>0</v>
      </c>
      <c r="K129" s="38"/>
      <c r="L129" s="39"/>
      <c r="M129" s="89"/>
      <c r="N129" s="73"/>
      <c r="O129" s="90"/>
      <c r="P129" s="147">
        <f>P130+P154+P185+P189</f>
        <v>0</v>
      </c>
      <c r="Q129" s="90"/>
      <c r="R129" s="147">
        <f>R130+R154+R185+R189</f>
        <v>0.12210749999999998</v>
      </c>
      <c r="S129" s="90"/>
      <c r="T129" s="148">
        <f>T130+T154+T185+T189</f>
        <v>16.280766200000002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8" t="s">
        <v>74</v>
      </c>
      <c r="AU129" s="18" t="s">
        <v>111</v>
      </c>
      <c r="BK129" s="149">
        <f>BK130+BK154+BK185+BK189</f>
        <v>0</v>
      </c>
    </row>
    <row r="130" s="12" customFormat="1" ht="25.92" customHeight="1">
      <c r="A130" s="12"/>
      <c r="B130" s="177"/>
      <c r="C130" s="12"/>
      <c r="D130" s="178" t="s">
        <v>74</v>
      </c>
      <c r="E130" s="179" t="s">
        <v>218</v>
      </c>
      <c r="F130" s="179" t="s">
        <v>219</v>
      </c>
      <c r="G130" s="12"/>
      <c r="H130" s="12"/>
      <c r="I130" s="180"/>
      <c r="J130" s="181">
        <f>BK130</f>
        <v>0</v>
      </c>
      <c r="K130" s="12"/>
      <c r="L130" s="177"/>
      <c r="M130" s="182"/>
      <c r="N130" s="183"/>
      <c r="O130" s="183"/>
      <c r="P130" s="184">
        <f>P131+P139</f>
        <v>0</v>
      </c>
      <c r="Q130" s="183"/>
      <c r="R130" s="184">
        <f>R131+R139</f>
        <v>0.12210749999999998</v>
      </c>
      <c r="S130" s="183"/>
      <c r="T130" s="185">
        <f>T131+T139</f>
        <v>1.4960000000000002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8" t="s">
        <v>83</v>
      </c>
      <c r="AT130" s="186" t="s">
        <v>74</v>
      </c>
      <c r="AU130" s="186" t="s">
        <v>75</v>
      </c>
      <c r="AY130" s="178" t="s">
        <v>129</v>
      </c>
      <c r="BK130" s="187">
        <f>BK131+BK139</f>
        <v>0</v>
      </c>
    </row>
    <row r="131" s="12" customFormat="1" ht="22.8" customHeight="1">
      <c r="A131" s="12"/>
      <c r="B131" s="177"/>
      <c r="C131" s="12"/>
      <c r="D131" s="178" t="s">
        <v>74</v>
      </c>
      <c r="E131" s="188" t="s">
        <v>152</v>
      </c>
      <c r="F131" s="188" t="s">
        <v>220</v>
      </c>
      <c r="G131" s="12"/>
      <c r="H131" s="12"/>
      <c r="I131" s="180"/>
      <c r="J131" s="189">
        <f>BK131</f>
        <v>0</v>
      </c>
      <c r="K131" s="12"/>
      <c r="L131" s="177"/>
      <c r="M131" s="182"/>
      <c r="N131" s="183"/>
      <c r="O131" s="183"/>
      <c r="P131" s="184">
        <f>SUM(P132:P138)</f>
        <v>0</v>
      </c>
      <c r="Q131" s="183"/>
      <c r="R131" s="184">
        <f>SUM(R132:R138)</f>
        <v>0</v>
      </c>
      <c r="S131" s="183"/>
      <c r="T131" s="185">
        <f>SUM(T132:T138)</f>
        <v>1.4960000000000002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8" t="s">
        <v>83</v>
      </c>
      <c r="AT131" s="186" t="s">
        <v>74</v>
      </c>
      <c r="AU131" s="186" t="s">
        <v>83</v>
      </c>
      <c r="AY131" s="178" t="s">
        <v>129</v>
      </c>
      <c r="BK131" s="187">
        <f>SUM(BK132:BK138)</f>
        <v>0</v>
      </c>
    </row>
    <row r="132" s="2" customFormat="1" ht="24.15" customHeight="1">
      <c r="A132" s="38"/>
      <c r="B132" s="150"/>
      <c r="C132" s="151" t="s">
        <v>83</v>
      </c>
      <c r="D132" s="151" t="s">
        <v>125</v>
      </c>
      <c r="E132" s="152" t="s">
        <v>230</v>
      </c>
      <c r="F132" s="153" t="s">
        <v>231</v>
      </c>
      <c r="G132" s="154" t="s">
        <v>232</v>
      </c>
      <c r="H132" s="155">
        <v>29.920000000000002</v>
      </c>
      <c r="I132" s="156"/>
      <c r="J132" s="157">
        <f>ROUND(I132*H132,2)</f>
        <v>0</v>
      </c>
      <c r="K132" s="153" t="s">
        <v>224</v>
      </c>
      <c r="L132" s="39"/>
      <c r="M132" s="158" t="s">
        <v>1</v>
      </c>
      <c r="N132" s="159" t="s">
        <v>40</v>
      </c>
      <c r="O132" s="77"/>
      <c r="P132" s="160">
        <f>O132*H132</f>
        <v>0</v>
      </c>
      <c r="Q132" s="160">
        <v>0</v>
      </c>
      <c r="R132" s="160">
        <f>Q132*H132</f>
        <v>0</v>
      </c>
      <c r="S132" s="160">
        <v>0.050000000000000003</v>
      </c>
      <c r="T132" s="161">
        <f>S132*H132</f>
        <v>1.4960000000000002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62" t="s">
        <v>128</v>
      </c>
      <c r="AT132" s="162" t="s">
        <v>125</v>
      </c>
      <c r="AU132" s="162" t="s">
        <v>85</v>
      </c>
      <c r="AY132" s="18" t="s">
        <v>129</v>
      </c>
      <c r="BE132" s="163">
        <f>IF(N132="základní",J132,0)</f>
        <v>0</v>
      </c>
      <c r="BF132" s="163">
        <f>IF(N132="snížená",J132,0)</f>
        <v>0</v>
      </c>
      <c r="BG132" s="163">
        <f>IF(N132="zákl. přenesená",J132,0)</f>
        <v>0</v>
      </c>
      <c r="BH132" s="163">
        <f>IF(N132="sníž. přenesená",J132,0)</f>
        <v>0</v>
      </c>
      <c r="BI132" s="163">
        <f>IF(N132="nulová",J132,0)</f>
        <v>0</v>
      </c>
      <c r="BJ132" s="18" t="s">
        <v>83</v>
      </c>
      <c r="BK132" s="163">
        <f>ROUND(I132*H132,2)</f>
        <v>0</v>
      </c>
      <c r="BL132" s="18" t="s">
        <v>128</v>
      </c>
      <c r="BM132" s="162" t="s">
        <v>372</v>
      </c>
    </row>
    <row r="133" s="2" customFormat="1">
      <c r="A133" s="38"/>
      <c r="B133" s="39"/>
      <c r="C133" s="38"/>
      <c r="D133" s="190" t="s">
        <v>226</v>
      </c>
      <c r="E133" s="38"/>
      <c r="F133" s="191" t="s">
        <v>234</v>
      </c>
      <c r="G133" s="38"/>
      <c r="H133" s="38"/>
      <c r="I133" s="192"/>
      <c r="J133" s="38"/>
      <c r="K133" s="38"/>
      <c r="L133" s="39"/>
      <c r="M133" s="193"/>
      <c r="N133" s="194"/>
      <c r="O133" s="77"/>
      <c r="P133" s="77"/>
      <c r="Q133" s="77"/>
      <c r="R133" s="77"/>
      <c r="S133" s="77"/>
      <c r="T133" s="7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8" t="s">
        <v>226</v>
      </c>
      <c r="AU133" s="18" t="s">
        <v>85</v>
      </c>
    </row>
    <row r="134" s="13" customFormat="1">
      <c r="A134" s="13"/>
      <c r="B134" s="195"/>
      <c r="C134" s="13"/>
      <c r="D134" s="196" t="s">
        <v>228</v>
      </c>
      <c r="E134" s="197" t="s">
        <v>1</v>
      </c>
      <c r="F134" s="198" t="s">
        <v>373</v>
      </c>
      <c r="G134" s="13"/>
      <c r="H134" s="199">
        <v>1.1699999999999999</v>
      </c>
      <c r="I134" s="200"/>
      <c r="J134" s="13"/>
      <c r="K134" s="13"/>
      <c r="L134" s="195"/>
      <c r="M134" s="201"/>
      <c r="N134" s="202"/>
      <c r="O134" s="202"/>
      <c r="P134" s="202"/>
      <c r="Q134" s="202"/>
      <c r="R134" s="202"/>
      <c r="S134" s="202"/>
      <c r="T134" s="20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7" t="s">
        <v>228</v>
      </c>
      <c r="AU134" s="197" t="s">
        <v>85</v>
      </c>
      <c r="AV134" s="13" t="s">
        <v>85</v>
      </c>
      <c r="AW134" s="13" t="s">
        <v>31</v>
      </c>
      <c r="AX134" s="13" t="s">
        <v>75</v>
      </c>
      <c r="AY134" s="197" t="s">
        <v>129</v>
      </c>
    </row>
    <row r="135" s="13" customFormat="1">
      <c r="A135" s="13"/>
      <c r="B135" s="195"/>
      <c r="C135" s="13"/>
      <c r="D135" s="196" t="s">
        <v>228</v>
      </c>
      <c r="E135" s="197" t="s">
        <v>1</v>
      </c>
      <c r="F135" s="198" t="s">
        <v>374</v>
      </c>
      <c r="G135" s="13"/>
      <c r="H135" s="199">
        <v>6.1100000000000003</v>
      </c>
      <c r="I135" s="200"/>
      <c r="J135" s="13"/>
      <c r="K135" s="13"/>
      <c r="L135" s="195"/>
      <c r="M135" s="201"/>
      <c r="N135" s="202"/>
      <c r="O135" s="202"/>
      <c r="P135" s="202"/>
      <c r="Q135" s="202"/>
      <c r="R135" s="202"/>
      <c r="S135" s="202"/>
      <c r="T135" s="20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7" t="s">
        <v>228</v>
      </c>
      <c r="AU135" s="197" t="s">
        <v>85</v>
      </c>
      <c r="AV135" s="13" t="s">
        <v>85</v>
      </c>
      <c r="AW135" s="13" t="s">
        <v>31</v>
      </c>
      <c r="AX135" s="13" t="s">
        <v>75</v>
      </c>
      <c r="AY135" s="197" t="s">
        <v>129</v>
      </c>
    </row>
    <row r="136" s="15" customFormat="1">
      <c r="A136" s="15"/>
      <c r="B136" s="212"/>
      <c r="C136" s="15"/>
      <c r="D136" s="196" t="s">
        <v>228</v>
      </c>
      <c r="E136" s="213" t="s">
        <v>1</v>
      </c>
      <c r="F136" s="214" t="s">
        <v>375</v>
      </c>
      <c r="G136" s="15"/>
      <c r="H136" s="213" t="s">
        <v>1</v>
      </c>
      <c r="I136" s="215"/>
      <c r="J136" s="15"/>
      <c r="K136" s="15"/>
      <c r="L136" s="212"/>
      <c r="M136" s="216"/>
      <c r="N136" s="217"/>
      <c r="O136" s="217"/>
      <c r="P136" s="217"/>
      <c r="Q136" s="217"/>
      <c r="R136" s="217"/>
      <c r="S136" s="217"/>
      <c r="T136" s="218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13" t="s">
        <v>228</v>
      </c>
      <c r="AU136" s="213" t="s">
        <v>85</v>
      </c>
      <c r="AV136" s="15" t="s">
        <v>83</v>
      </c>
      <c r="AW136" s="15" t="s">
        <v>31</v>
      </c>
      <c r="AX136" s="15" t="s">
        <v>75</v>
      </c>
      <c r="AY136" s="213" t="s">
        <v>129</v>
      </c>
    </row>
    <row r="137" s="13" customFormat="1">
      <c r="A137" s="13"/>
      <c r="B137" s="195"/>
      <c r="C137" s="13"/>
      <c r="D137" s="196" t="s">
        <v>228</v>
      </c>
      <c r="E137" s="197" t="s">
        <v>1</v>
      </c>
      <c r="F137" s="198" t="s">
        <v>376</v>
      </c>
      <c r="G137" s="13"/>
      <c r="H137" s="199">
        <v>22.640000000000001</v>
      </c>
      <c r="I137" s="200"/>
      <c r="J137" s="13"/>
      <c r="K137" s="13"/>
      <c r="L137" s="195"/>
      <c r="M137" s="201"/>
      <c r="N137" s="202"/>
      <c r="O137" s="202"/>
      <c r="P137" s="202"/>
      <c r="Q137" s="202"/>
      <c r="R137" s="202"/>
      <c r="S137" s="202"/>
      <c r="T137" s="20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7" t="s">
        <v>228</v>
      </c>
      <c r="AU137" s="197" t="s">
        <v>85</v>
      </c>
      <c r="AV137" s="13" t="s">
        <v>85</v>
      </c>
      <c r="AW137" s="13" t="s">
        <v>31</v>
      </c>
      <c r="AX137" s="13" t="s">
        <v>75</v>
      </c>
      <c r="AY137" s="197" t="s">
        <v>129</v>
      </c>
    </row>
    <row r="138" s="14" customFormat="1">
      <c r="A138" s="14"/>
      <c r="B138" s="204"/>
      <c r="C138" s="14"/>
      <c r="D138" s="196" t="s">
        <v>228</v>
      </c>
      <c r="E138" s="205" t="s">
        <v>1</v>
      </c>
      <c r="F138" s="206" t="s">
        <v>238</v>
      </c>
      <c r="G138" s="14"/>
      <c r="H138" s="207">
        <v>29.920000000000002</v>
      </c>
      <c r="I138" s="208"/>
      <c r="J138" s="14"/>
      <c r="K138" s="14"/>
      <c r="L138" s="204"/>
      <c r="M138" s="209"/>
      <c r="N138" s="210"/>
      <c r="O138" s="210"/>
      <c r="P138" s="210"/>
      <c r="Q138" s="210"/>
      <c r="R138" s="210"/>
      <c r="S138" s="210"/>
      <c r="T138" s="21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5" t="s">
        <v>228</v>
      </c>
      <c r="AU138" s="205" t="s">
        <v>85</v>
      </c>
      <c r="AV138" s="14" t="s">
        <v>128</v>
      </c>
      <c r="AW138" s="14" t="s">
        <v>31</v>
      </c>
      <c r="AX138" s="14" t="s">
        <v>83</v>
      </c>
      <c r="AY138" s="205" t="s">
        <v>129</v>
      </c>
    </row>
    <row r="139" s="12" customFormat="1" ht="22.8" customHeight="1">
      <c r="A139" s="12"/>
      <c r="B139" s="177"/>
      <c r="C139" s="12"/>
      <c r="D139" s="178" t="s">
        <v>74</v>
      </c>
      <c r="E139" s="188" t="s">
        <v>243</v>
      </c>
      <c r="F139" s="188" t="s">
        <v>244</v>
      </c>
      <c r="G139" s="12"/>
      <c r="H139" s="12"/>
      <c r="I139" s="180"/>
      <c r="J139" s="189">
        <f>BK139</f>
        <v>0</v>
      </c>
      <c r="K139" s="12"/>
      <c r="L139" s="177"/>
      <c r="M139" s="182"/>
      <c r="N139" s="183"/>
      <c r="O139" s="183"/>
      <c r="P139" s="184">
        <f>SUM(P140:P153)</f>
        <v>0</v>
      </c>
      <c r="Q139" s="183"/>
      <c r="R139" s="184">
        <f>SUM(R140:R153)</f>
        <v>0.12210749999999998</v>
      </c>
      <c r="S139" s="183"/>
      <c r="T139" s="185">
        <f>SUM(T140:T153)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8" t="s">
        <v>83</v>
      </c>
      <c r="AT139" s="186" t="s">
        <v>74</v>
      </c>
      <c r="AU139" s="186" t="s">
        <v>83</v>
      </c>
      <c r="AY139" s="178" t="s">
        <v>129</v>
      </c>
      <c r="BK139" s="187">
        <f>SUM(BK140:BK153)</f>
        <v>0</v>
      </c>
    </row>
    <row r="140" s="2" customFormat="1" ht="24.15" customHeight="1">
      <c r="A140" s="38"/>
      <c r="B140" s="150"/>
      <c r="C140" s="151" t="s">
        <v>85</v>
      </c>
      <c r="D140" s="151" t="s">
        <v>125</v>
      </c>
      <c r="E140" s="152" t="s">
        <v>377</v>
      </c>
      <c r="F140" s="153" t="s">
        <v>378</v>
      </c>
      <c r="G140" s="154" t="s">
        <v>247</v>
      </c>
      <c r="H140" s="155">
        <v>16.280999999999999</v>
      </c>
      <c r="I140" s="156"/>
      <c r="J140" s="157">
        <f>ROUND(I140*H140,2)</f>
        <v>0</v>
      </c>
      <c r="K140" s="153" t="s">
        <v>224</v>
      </c>
      <c r="L140" s="39"/>
      <c r="M140" s="158" t="s">
        <v>1</v>
      </c>
      <c r="N140" s="159" t="s">
        <v>40</v>
      </c>
      <c r="O140" s="77"/>
      <c r="P140" s="160">
        <f>O140*H140</f>
        <v>0</v>
      </c>
      <c r="Q140" s="160">
        <v>0.0074999999999999997</v>
      </c>
      <c r="R140" s="160">
        <f>Q140*H140</f>
        <v>0.12210749999999998</v>
      </c>
      <c r="S140" s="160">
        <v>0</v>
      </c>
      <c r="T140" s="16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62" t="s">
        <v>128</v>
      </c>
      <c r="AT140" s="162" t="s">
        <v>125</v>
      </c>
      <c r="AU140" s="162" t="s">
        <v>85</v>
      </c>
      <c r="AY140" s="18" t="s">
        <v>129</v>
      </c>
      <c r="BE140" s="163">
        <f>IF(N140="základní",J140,0)</f>
        <v>0</v>
      </c>
      <c r="BF140" s="163">
        <f>IF(N140="snížená",J140,0)</f>
        <v>0</v>
      </c>
      <c r="BG140" s="163">
        <f>IF(N140="zákl. přenesená",J140,0)</f>
        <v>0</v>
      </c>
      <c r="BH140" s="163">
        <f>IF(N140="sníž. přenesená",J140,0)</f>
        <v>0</v>
      </c>
      <c r="BI140" s="163">
        <f>IF(N140="nulová",J140,0)</f>
        <v>0</v>
      </c>
      <c r="BJ140" s="18" t="s">
        <v>83</v>
      </c>
      <c r="BK140" s="163">
        <f>ROUND(I140*H140,2)</f>
        <v>0</v>
      </c>
      <c r="BL140" s="18" t="s">
        <v>128</v>
      </c>
      <c r="BM140" s="162" t="s">
        <v>379</v>
      </c>
    </row>
    <row r="141" s="2" customFormat="1">
      <c r="A141" s="38"/>
      <c r="B141" s="39"/>
      <c r="C141" s="38"/>
      <c r="D141" s="190" t="s">
        <v>226</v>
      </c>
      <c r="E141" s="38"/>
      <c r="F141" s="191" t="s">
        <v>380</v>
      </c>
      <c r="G141" s="38"/>
      <c r="H141" s="38"/>
      <c r="I141" s="192"/>
      <c r="J141" s="38"/>
      <c r="K141" s="38"/>
      <c r="L141" s="39"/>
      <c r="M141" s="193"/>
      <c r="N141" s="194"/>
      <c r="O141" s="77"/>
      <c r="P141" s="77"/>
      <c r="Q141" s="77"/>
      <c r="R141" s="77"/>
      <c r="S141" s="77"/>
      <c r="T141" s="7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8" t="s">
        <v>226</v>
      </c>
      <c r="AU141" s="18" t="s">
        <v>85</v>
      </c>
    </row>
    <row r="142" s="2" customFormat="1" ht="24.15" customHeight="1">
      <c r="A142" s="38"/>
      <c r="B142" s="150"/>
      <c r="C142" s="151" t="s">
        <v>132</v>
      </c>
      <c r="D142" s="151" t="s">
        <v>125</v>
      </c>
      <c r="E142" s="152" t="s">
        <v>250</v>
      </c>
      <c r="F142" s="153" t="s">
        <v>251</v>
      </c>
      <c r="G142" s="154" t="s">
        <v>247</v>
      </c>
      <c r="H142" s="155">
        <v>16.280999999999999</v>
      </c>
      <c r="I142" s="156"/>
      <c r="J142" s="157">
        <f>ROUND(I142*H142,2)</f>
        <v>0</v>
      </c>
      <c r="K142" s="153" t="s">
        <v>224</v>
      </c>
      <c r="L142" s="39"/>
      <c r="M142" s="158" t="s">
        <v>1</v>
      </c>
      <c r="N142" s="159" t="s">
        <v>40</v>
      </c>
      <c r="O142" s="77"/>
      <c r="P142" s="160">
        <f>O142*H142</f>
        <v>0</v>
      </c>
      <c r="Q142" s="160">
        <v>0</v>
      </c>
      <c r="R142" s="160">
        <f>Q142*H142</f>
        <v>0</v>
      </c>
      <c r="S142" s="160">
        <v>0</v>
      </c>
      <c r="T142" s="161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62" t="s">
        <v>128</v>
      </c>
      <c r="AT142" s="162" t="s">
        <v>125</v>
      </c>
      <c r="AU142" s="162" t="s">
        <v>85</v>
      </c>
      <c r="AY142" s="18" t="s">
        <v>129</v>
      </c>
      <c r="BE142" s="163">
        <f>IF(N142="základní",J142,0)</f>
        <v>0</v>
      </c>
      <c r="BF142" s="163">
        <f>IF(N142="snížená",J142,0)</f>
        <v>0</v>
      </c>
      <c r="BG142" s="163">
        <f>IF(N142="zákl. přenesená",J142,0)</f>
        <v>0</v>
      </c>
      <c r="BH142" s="163">
        <f>IF(N142="sníž. přenesená",J142,0)</f>
        <v>0</v>
      </c>
      <c r="BI142" s="163">
        <f>IF(N142="nulová",J142,0)</f>
        <v>0</v>
      </c>
      <c r="BJ142" s="18" t="s">
        <v>83</v>
      </c>
      <c r="BK142" s="163">
        <f>ROUND(I142*H142,2)</f>
        <v>0</v>
      </c>
      <c r="BL142" s="18" t="s">
        <v>128</v>
      </c>
      <c r="BM142" s="162" t="s">
        <v>381</v>
      </c>
    </row>
    <row r="143" s="2" customFormat="1">
      <c r="A143" s="38"/>
      <c r="B143" s="39"/>
      <c r="C143" s="38"/>
      <c r="D143" s="190" t="s">
        <v>226</v>
      </c>
      <c r="E143" s="38"/>
      <c r="F143" s="191" t="s">
        <v>253</v>
      </c>
      <c r="G143" s="38"/>
      <c r="H143" s="38"/>
      <c r="I143" s="192"/>
      <c r="J143" s="38"/>
      <c r="K143" s="38"/>
      <c r="L143" s="39"/>
      <c r="M143" s="193"/>
      <c r="N143" s="194"/>
      <c r="O143" s="77"/>
      <c r="P143" s="77"/>
      <c r="Q143" s="77"/>
      <c r="R143" s="77"/>
      <c r="S143" s="77"/>
      <c r="T143" s="7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8" t="s">
        <v>226</v>
      </c>
      <c r="AU143" s="18" t="s">
        <v>85</v>
      </c>
    </row>
    <row r="144" s="2" customFormat="1" ht="24.15" customHeight="1">
      <c r="A144" s="38"/>
      <c r="B144" s="150"/>
      <c r="C144" s="151" t="s">
        <v>128</v>
      </c>
      <c r="D144" s="151" t="s">
        <v>125</v>
      </c>
      <c r="E144" s="152" t="s">
        <v>254</v>
      </c>
      <c r="F144" s="153" t="s">
        <v>255</v>
      </c>
      <c r="G144" s="154" t="s">
        <v>247</v>
      </c>
      <c r="H144" s="155">
        <v>146.50999999999999</v>
      </c>
      <c r="I144" s="156"/>
      <c r="J144" s="157">
        <f>ROUND(I144*H144,2)</f>
        <v>0</v>
      </c>
      <c r="K144" s="153" t="s">
        <v>224</v>
      </c>
      <c r="L144" s="39"/>
      <c r="M144" s="158" t="s">
        <v>1</v>
      </c>
      <c r="N144" s="159" t="s">
        <v>40</v>
      </c>
      <c r="O144" s="77"/>
      <c r="P144" s="160">
        <f>O144*H144</f>
        <v>0</v>
      </c>
      <c r="Q144" s="160">
        <v>0</v>
      </c>
      <c r="R144" s="160">
        <f>Q144*H144</f>
        <v>0</v>
      </c>
      <c r="S144" s="160">
        <v>0</v>
      </c>
      <c r="T144" s="161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62" t="s">
        <v>128</v>
      </c>
      <c r="AT144" s="162" t="s">
        <v>125</v>
      </c>
      <c r="AU144" s="162" t="s">
        <v>85</v>
      </c>
      <c r="AY144" s="18" t="s">
        <v>129</v>
      </c>
      <c r="BE144" s="163">
        <f>IF(N144="základní",J144,0)</f>
        <v>0</v>
      </c>
      <c r="BF144" s="163">
        <f>IF(N144="snížená",J144,0)</f>
        <v>0</v>
      </c>
      <c r="BG144" s="163">
        <f>IF(N144="zákl. přenesená",J144,0)</f>
        <v>0</v>
      </c>
      <c r="BH144" s="163">
        <f>IF(N144="sníž. přenesená",J144,0)</f>
        <v>0</v>
      </c>
      <c r="BI144" s="163">
        <f>IF(N144="nulová",J144,0)</f>
        <v>0</v>
      </c>
      <c r="BJ144" s="18" t="s">
        <v>83</v>
      </c>
      <c r="BK144" s="163">
        <f>ROUND(I144*H144,2)</f>
        <v>0</v>
      </c>
      <c r="BL144" s="18" t="s">
        <v>128</v>
      </c>
      <c r="BM144" s="162" t="s">
        <v>382</v>
      </c>
    </row>
    <row r="145" s="2" customFormat="1">
      <c r="A145" s="38"/>
      <c r="B145" s="39"/>
      <c r="C145" s="38"/>
      <c r="D145" s="190" t="s">
        <v>226</v>
      </c>
      <c r="E145" s="38"/>
      <c r="F145" s="191" t="s">
        <v>257</v>
      </c>
      <c r="G145" s="38"/>
      <c r="H145" s="38"/>
      <c r="I145" s="192"/>
      <c r="J145" s="38"/>
      <c r="K145" s="38"/>
      <c r="L145" s="39"/>
      <c r="M145" s="193"/>
      <c r="N145" s="194"/>
      <c r="O145" s="77"/>
      <c r="P145" s="77"/>
      <c r="Q145" s="77"/>
      <c r="R145" s="77"/>
      <c r="S145" s="77"/>
      <c r="T145" s="7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8" t="s">
        <v>226</v>
      </c>
      <c r="AU145" s="18" t="s">
        <v>85</v>
      </c>
    </row>
    <row r="146" s="2" customFormat="1" ht="37.8" customHeight="1">
      <c r="A146" s="38"/>
      <c r="B146" s="150"/>
      <c r="C146" s="151" t="s">
        <v>139</v>
      </c>
      <c r="D146" s="151" t="s">
        <v>125</v>
      </c>
      <c r="E146" s="152" t="s">
        <v>383</v>
      </c>
      <c r="F146" s="153" t="s">
        <v>384</v>
      </c>
      <c r="G146" s="154" t="s">
        <v>247</v>
      </c>
      <c r="H146" s="155">
        <v>9.7919999999999998</v>
      </c>
      <c r="I146" s="156"/>
      <c r="J146" s="157">
        <f>ROUND(I146*H146,2)</f>
        <v>0</v>
      </c>
      <c r="K146" s="153" t="s">
        <v>224</v>
      </c>
      <c r="L146" s="39"/>
      <c r="M146" s="158" t="s">
        <v>1</v>
      </c>
      <c r="N146" s="159" t="s">
        <v>40</v>
      </c>
      <c r="O146" s="77"/>
      <c r="P146" s="160">
        <f>O146*H146</f>
        <v>0</v>
      </c>
      <c r="Q146" s="160">
        <v>0</v>
      </c>
      <c r="R146" s="160">
        <f>Q146*H146</f>
        <v>0</v>
      </c>
      <c r="S146" s="160">
        <v>0</v>
      </c>
      <c r="T146" s="16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62" t="s">
        <v>128</v>
      </c>
      <c r="AT146" s="162" t="s">
        <v>125</v>
      </c>
      <c r="AU146" s="162" t="s">
        <v>85</v>
      </c>
      <c r="AY146" s="18" t="s">
        <v>129</v>
      </c>
      <c r="BE146" s="163">
        <f>IF(N146="základní",J146,0)</f>
        <v>0</v>
      </c>
      <c r="BF146" s="163">
        <f>IF(N146="snížená",J146,0)</f>
        <v>0</v>
      </c>
      <c r="BG146" s="163">
        <f>IF(N146="zákl. přenesená",J146,0)</f>
        <v>0</v>
      </c>
      <c r="BH146" s="163">
        <f>IF(N146="sníž. přenesená",J146,0)</f>
        <v>0</v>
      </c>
      <c r="BI146" s="163">
        <f>IF(N146="nulová",J146,0)</f>
        <v>0</v>
      </c>
      <c r="BJ146" s="18" t="s">
        <v>83</v>
      </c>
      <c r="BK146" s="163">
        <f>ROUND(I146*H146,2)</f>
        <v>0</v>
      </c>
      <c r="BL146" s="18" t="s">
        <v>128</v>
      </c>
      <c r="BM146" s="162" t="s">
        <v>385</v>
      </c>
    </row>
    <row r="147" s="2" customFormat="1">
      <c r="A147" s="38"/>
      <c r="B147" s="39"/>
      <c r="C147" s="38"/>
      <c r="D147" s="190" t="s">
        <v>226</v>
      </c>
      <c r="E147" s="38"/>
      <c r="F147" s="191" t="s">
        <v>386</v>
      </c>
      <c r="G147" s="38"/>
      <c r="H147" s="38"/>
      <c r="I147" s="192"/>
      <c r="J147" s="38"/>
      <c r="K147" s="38"/>
      <c r="L147" s="39"/>
      <c r="M147" s="193"/>
      <c r="N147" s="194"/>
      <c r="O147" s="77"/>
      <c r="P147" s="77"/>
      <c r="Q147" s="77"/>
      <c r="R147" s="77"/>
      <c r="S147" s="77"/>
      <c r="T147" s="7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8" t="s">
        <v>226</v>
      </c>
      <c r="AU147" s="18" t="s">
        <v>85</v>
      </c>
    </row>
    <row r="148" s="13" customFormat="1">
      <c r="A148" s="13"/>
      <c r="B148" s="195"/>
      <c r="C148" s="13"/>
      <c r="D148" s="196" t="s">
        <v>228</v>
      </c>
      <c r="E148" s="197" t="s">
        <v>1</v>
      </c>
      <c r="F148" s="198" t="s">
        <v>387</v>
      </c>
      <c r="G148" s="13"/>
      <c r="H148" s="199">
        <v>5.1840000000000002</v>
      </c>
      <c r="I148" s="200"/>
      <c r="J148" s="13"/>
      <c r="K148" s="13"/>
      <c r="L148" s="195"/>
      <c r="M148" s="201"/>
      <c r="N148" s="202"/>
      <c r="O148" s="202"/>
      <c r="P148" s="202"/>
      <c r="Q148" s="202"/>
      <c r="R148" s="202"/>
      <c r="S148" s="202"/>
      <c r="T148" s="20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7" t="s">
        <v>228</v>
      </c>
      <c r="AU148" s="197" t="s">
        <v>85</v>
      </c>
      <c r="AV148" s="13" t="s">
        <v>85</v>
      </c>
      <c r="AW148" s="13" t="s">
        <v>31</v>
      </c>
      <c r="AX148" s="13" t="s">
        <v>75</v>
      </c>
      <c r="AY148" s="197" t="s">
        <v>129</v>
      </c>
    </row>
    <row r="149" s="13" customFormat="1">
      <c r="A149" s="13"/>
      <c r="B149" s="195"/>
      <c r="C149" s="13"/>
      <c r="D149" s="196" t="s">
        <v>228</v>
      </c>
      <c r="E149" s="197" t="s">
        <v>1</v>
      </c>
      <c r="F149" s="198" t="s">
        <v>388</v>
      </c>
      <c r="G149" s="13"/>
      <c r="H149" s="199">
        <v>4.6079999999999997</v>
      </c>
      <c r="I149" s="200"/>
      <c r="J149" s="13"/>
      <c r="K149" s="13"/>
      <c r="L149" s="195"/>
      <c r="M149" s="201"/>
      <c r="N149" s="202"/>
      <c r="O149" s="202"/>
      <c r="P149" s="202"/>
      <c r="Q149" s="202"/>
      <c r="R149" s="202"/>
      <c r="S149" s="202"/>
      <c r="T149" s="20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7" t="s">
        <v>228</v>
      </c>
      <c r="AU149" s="197" t="s">
        <v>85</v>
      </c>
      <c r="AV149" s="13" t="s">
        <v>85</v>
      </c>
      <c r="AW149" s="13" t="s">
        <v>31</v>
      </c>
      <c r="AX149" s="13" t="s">
        <v>75</v>
      </c>
      <c r="AY149" s="197" t="s">
        <v>129</v>
      </c>
    </row>
    <row r="150" s="14" customFormat="1">
      <c r="A150" s="14"/>
      <c r="B150" s="204"/>
      <c r="C150" s="14"/>
      <c r="D150" s="196" t="s">
        <v>228</v>
      </c>
      <c r="E150" s="205" t="s">
        <v>1</v>
      </c>
      <c r="F150" s="206" t="s">
        <v>238</v>
      </c>
      <c r="G150" s="14"/>
      <c r="H150" s="207">
        <v>9.7919999999999998</v>
      </c>
      <c r="I150" s="208"/>
      <c r="J150" s="14"/>
      <c r="K150" s="14"/>
      <c r="L150" s="204"/>
      <c r="M150" s="209"/>
      <c r="N150" s="210"/>
      <c r="O150" s="210"/>
      <c r="P150" s="210"/>
      <c r="Q150" s="210"/>
      <c r="R150" s="210"/>
      <c r="S150" s="210"/>
      <c r="T150" s="21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05" t="s">
        <v>228</v>
      </c>
      <c r="AU150" s="205" t="s">
        <v>85</v>
      </c>
      <c r="AV150" s="14" t="s">
        <v>128</v>
      </c>
      <c r="AW150" s="14" t="s">
        <v>31</v>
      </c>
      <c r="AX150" s="14" t="s">
        <v>83</v>
      </c>
      <c r="AY150" s="205" t="s">
        <v>129</v>
      </c>
    </row>
    <row r="151" s="2" customFormat="1" ht="44.25" customHeight="1">
      <c r="A151" s="38"/>
      <c r="B151" s="150"/>
      <c r="C151" s="151" t="s">
        <v>135</v>
      </c>
      <c r="D151" s="151" t="s">
        <v>125</v>
      </c>
      <c r="E151" s="152" t="s">
        <v>389</v>
      </c>
      <c r="F151" s="153" t="s">
        <v>390</v>
      </c>
      <c r="G151" s="154" t="s">
        <v>247</v>
      </c>
      <c r="H151" s="155">
        <v>3.7269999999999999</v>
      </c>
      <c r="I151" s="156"/>
      <c r="J151" s="157">
        <f>ROUND(I151*H151,2)</f>
        <v>0</v>
      </c>
      <c r="K151" s="153" t="s">
        <v>224</v>
      </c>
      <c r="L151" s="39"/>
      <c r="M151" s="158" t="s">
        <v>1</v>
      </c>
      <c r="N151" s="159" t="s">
        <v>40</v>
      </c>
      <c r="O151" s="77"/>
      <c r="P151" s="160">
        <f>O151*H151</f>
        <v>0</v>
      </c>
      <c r="Q151" s="160">
        <v>0</v>
      </c>
      <c r="R151" s="160">
        <f>Q151*H151</f>
        <v>0</v>
      </c>
      <c r="S151" s="160">
        <v>0</v>
      </c>
      <c r="T151" s="161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62" t="s">
        <v>128</v>
      </c>
      <c r="AT151" s="162" t="s">
        <v>125</v>
      </c>
      <c r="AU151" s="162" t="s">
        <v>85</v>
      </c>
      <c r="AY151" s="18" t="s">
        <v>129</v>
      </c>
      <c r="BE151" s="163">
        <f>IF(N151="základní",J151,0)</f>
        <v>0</v>
      </c>
      <c r="BF151" s="163">
        <f>IF(N151="snížená",J151,0)</f>
        <v>0</v>
      </c>
      <c r="BG151" s="163">
        <f>IF(N151="zákl. přenesená",J151,0)</f>
        <v>0</v>
      </c>
      <c r="BH151" s="163">
        <f>IF(N151="sníž. přenesená",J151,0)</f>
        <v>0</v>
      </c>
      <c r="BI151" s="163">
        <f>IF(N151="nulová",J151,0)</f>
        <v>0</v>
      </c>
      <c r="BJ151" s="18" t="s">
        <v>83</v>
      </c>
      <c r="BK151" s="163">
        <f>ROUND(I151*H151,2)</f>
        <v>0</v>
      </c>
      <c r="BL151" s="18" t="s">
        <v>128</v>
      </c>
      <c r="BM151" s="162" t="s">
        <v>391</v>
      </c>
    </row>
    <row r="152" s="2" customFormat="1">
      <c r="A152" s="38"/>
      <c r="B152" s="39"/>
      <c r="C152" s="38"/>
      <c r="D152" s="190" t="s">
        <v>226</v>
      </c>
      <c r="E152" s="38"/>
      <c r="F152" s="191" t="s">
        <v>392</v>
      </c>
      <c r="G152" s="38"/>
      <c r="H152" s="38"/>
      <c r="I152" s="192"/>
      <c r="J152" s="38"/>
      <c r="K152" s="38"/>
      <c r="L152" s="39"/>
      <c r="M152" s="193"/>
      <c r="N152" s="194"/>
      <c r="O152" s="77"/>
      <c r="P152" s="77"/>
      <c r="Q152" s="77"/>
      <c r="R152" s="77"/>
      <c r="S152" s="77"/>
      <c r="T152" s="7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8" t="s">
        <v>226</v>
      </c>
      <c r="AU152" s="18" t="s">
        <v>85</v>
      </c>
    </row>
    <row r="153" s="13" customFormat="1">
      <c r="A153" s="13"/>
      <c r="B153" s="195"/>
      <c r="C153" s="13"/>
      <c r="D153" s="196" t="s">
        <v>228</v>
      </c>
      <c r="E153" s="197" t="s">
        <v>1</v>
      </c>
      <c r="F153" s="198" t="s">
        <v>393</v>
      </c>
      <c r="G153" s="13"/>
      <c r="H153" s="199">
        <v>3.7269999999999999</v>
      </c>
      <c r="I153" s="200"/>
      <c r="J153" s="13"/>
      <c r="K153" s="13"/>
      <c r="L153" s="195"/>
      <c r="M153" s="201"/>
      <c r="N153" s="202"/>
      <c r="O153" s="202"/>
      <c r="P153" s="202"/>
      <c r="Q153" s="202"/>
      <c r="R153" s="202"/>
      <c r="S153" s="202"/>
      <c r="T153" s="20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7" t="s">
        <v>228</v>
      </c>
      <c r="AU153" s="197" t="s">
        <v>85</v>
      </c>
      <c r="AV153" s="13" t="s">
        <v>85</v>
      </c>
      <c r="AW153" s="13" t="s">
        <v>31</v>
      </c>
      <c r="AX153" s="13" t="s">
        <v>83</v>
      </c>
      <c r="AY153" s="197" t="s">
        <v>129</v>
      </c>
    </row>
    <row r="154" s="12" customFormat="1" ht="25.92" customHeight="1">
      <c r="A154" s="12"/>
      <c r="B154" s="177"/>
      <c r="C154" s="12"/>
      <c r="D154" s="178" t="s">
        <v>74</v>
      </c>
      <c r="E154" s="179" t="s">
        <v>262</v>
      </c>
      <c r="F154" s="179" t="s">
        <v>263</v>
      </c>
      <c r="G154" s="12"/>
      <c r="H154" s="12"/>
      <c r="I154" s="180"/>
      <c r="J154" s="181">
        <f>BK154</f>
        <v>0</v>
      </c>
      <c r="K154" s="12"/>
      <c r="L154" s="177"/>
      <c r="M154" s="182"/>
      <c r="N154" s="183"/>
      <c r="O154" s="183"/>
      <c r="P154" s="184">
        <f>P155+P160+P163+P176+P182</f>
        <v>0</v>
      </c>
      <c r="Q154" s="183"/>
      <c r="R154" s="184">
        <f>R155+R160+R163+R176+R182</f>
        <v>0</v>
      </c>
      <c r="S154" s="183"/>
      <c r="T154" s="185">
        <f>T155+T160+T163+T176+T182</f>
        <v>14.784766200000002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8" t="s">
        <v>85</v>
      </c>
      <c r="AT154" s="186" t="s">
        <v>74</v>
      </c>
      <c r="AU154" s="186" t="s">
        <v>75</v>
      </c>
      <c r="AY154" s="178" t="s">
        <v>129</v>
      </c>
      <c r="BK154" s="187">
        <f>BK155+BK160+BK163+BK176+BK182</f>
        <v>0</v>
      </c>
    </row>
    <row r="155" s="12" customFormat="1" ht="22.8" customHeight="1">
      <c r="A155" s="12"/>
      <c r="B155" s="177"/>
      <c r="C155" s="12"/>
      <c r="D155" s="178" t="s">
        <v>74</v>
      </c>
      <c r="E155" s="188" t="s">
        <v>271</v>
      </c>
      <c r="F155" s="188" t="s">
        <v>272</v>
      </c>
      <c r="G155" s="12"/>
      <c r="H155" s="12"/>
      <c r="I155" s="180"/>
      <c r="J155" s="189">
        <f>BK155</f>
        <v>0</v>
      </c>
      <c r="K155" s="12"/>
      <c r="L155" s="177"/>
      <c r="M155" s="182"/>
      <c r="N155" s="183"/>
      <c r="O155" s="183"/>
      <c r="P155" s="184">
        <f>SUM(P156:P159)</f>
        <v>0</v>
      </c>
      <c r="Q155" s="183"/>
      <c r="R155" s="184">
        <f>SUM(R156:R159)</f>
        <v>0</v>
      </c>
      <c r="S155" s="183"/>
      <c r="T155" s="185">
        <f>SUM(T156:T159)</f>
        <v>0.045700000000000005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78" t="s">
        <v>85</v>
      </c>
      <c r="AT155" s="186" t="s">
        <v>74</v>
      </c>
      <c r="AU155" s="186" t="s">
        <v>83</v>
      </c>
      <c r="AY155" s="178" t="s">
        <v>129</v>
      </c>
      <c r="BK155" s="187">
        <f>SUM(BK156:BK159)</f>
        <v>0</v>
      </c>
    </row>
    <row r="156" s="2" customFormat="1" ht="37.8" customHeight="1">
      <c r="A156" s="38"/>
      <c r="B156" s="150"/>
      <c r="C156" s="151" t="s">
        <v>145</v>
      </c>
      <c r="D156" s="151" t="s">
        <v>125</v>
      </c>
      <c r="E156" s="152" t="s">
        <v>394</v>
      </c>
      <c r="F156" s="153" t="s">
        <v>395</v>
      </c>
      <c r="G156" s="154" t="s">
        <v>241</v>
      </c>
      <c r="H156" s="155">
        <v>1</v>
      </c>
      <c r="I156" s="156"/>
      <c r="J156" s="157">
        <f>ROUND(I156*H156,2)</f>
        <v>0</v>
      </c>
      <c r="K156" s="153" t="s">
        <v>224</v>
      </c>
      <c r="L156" s="39"/>
      <c r="M156" s="158" t="s">
        <v>1</v>
      </c>
      <c r="N156" s="159" t="s">
        <v>40</v>
      </c>
      <c r="O156" s="77"/>
      <c r="P156" s="160">
        <f>O156*H156</f>
        <v>0</v>
      </c>
      <c r="Q156" s="160">
        <v>0</v>
      </c>
      <c r="R156" s="160">
        <f>Q156*H156</f>
        <v>0</v>
      </c>
      <c r="S156" s="160">
        <v>0.0074999999999999997</v>
      </c>
      <c r="T156" s="161">
        <f>S156*H156</f>
        <v>0.0074999999999999997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62" t="s">
        <v>151</v>
      </c>
      <c r="AT156" s="162" t="s">
        <v>125</v>
      </c>
      <c r="AU156" s="162" t="s">
        <v>85</v>
      </c>
      <c r="AY156" s="18" t="s">
        <v>129</v>
      </c>
      <c r="BE156" s="163">
        <f>IF(N156="základní",J156,0)</f>
        <v>0</v>
      </c>
      <c r="BF156" s="163">
        <f>IF(N156="snížená",J156,0)</f>
        <v>0</v>
      </c>
      <c r="BG156" s="163">
        <f>IF(N156="zákl. přenesená",J156,0)</f>
        <v>0</v>
      </c>
      <c r="BH156" s="163">
        <f>IF(N156="sníž. přenesená",J156,0)</f>
        <v>0</v>
      </c>
      <c r="BI156" s="163">
        <f>IF(N156="nulová",J156,0)</f>
        <v>0</v>
      </c>
      <c r="BJ156" s="18" t="s">
        <v>83</v>
      </c>
      <c r="BK156" s="163">
        <f>ROUND(I156*H156,2)</f>
        <v>0</v>
      </c>
      <c r="BL156" s="18" t="s">
        <v>151</v>
      </c>
      <c r="BM156" s="162" t="s">
        <v>396</v>
      </c>
    </row>
    <row r="157" s="2" customFormat="1">
      <c r="A157" s="38"/>
      <c r="B157" s="39"/>
      <c r="C157" s="38"/>
      <c r="D157" s="190" t="s">
        <v>226</v>
      </c>
      <c r="E157" s="38"/>
      <c r="F157" s="191" t="s">
        <v>397</v>
      </c>
      <c r="G157" s="38"/>
      <c r="H157" s="38"/>
      <c r="I157" s="192"/>
      <c r="J157" s="38"/>
      <c r="K157" s="38"/>
      <c r="L157" s="39"/>
      <c r="M157" s="193"/>
      <c r="N157" s="194"/>
      <c r="O157" s="77"/>
      <c r="P157" s="77"/>
      <c r="Q157" s="77"/>
      <c r="R157" s="77"/>
      <c r="S157" s="77"/>
      <c r="T157" s="7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8" t="s">
        <v>226</v>
      </c>
      <c r="AU157" s="18" t="s">
        <v>85</v>
      </c>
    </row>
    <row r="158" s="2" customFormat="1" ht="24.15" customHeight="1">
      <c r="A158" s="38"/>
      <c r="B158" s="150"/>
      <c r="C158" s="151" t="s">
        <v>138</v>
      </c>
      <c r="D158" s="151" t="s">
        <v>125</v>
      </c>
      <c r="E158" s="152" t="s">
        <v>273</v>
      </c>
      <c r="F158" s="153" t="s">
        <v>274</v>
      </c>
      <c r="G158" s="154" t="s">
        <v>275</v>
      </c>
      <c r="H158" s="155">
        <v>95.5</v>
      </c>
      <c r="I158" s="156"/>
      <c r="J158" s="157">
        <f>ROUND(I158*H158,2)</f>
        <v>0</v>
      </c>
      <c r="K158" s="153" t="s">
        <v>224</v>
      </c>
      <c r="L158" s="39"/>
      <c r="M158" s="158" t="s">
        <v>1</v>
      </c>
      <c r="N158" s="159" t="s">
        <v>40</v>
      </c>
      <c r="O158" s="77"/>
      <c r="P158" s="160">
        <f>O158*H158</f>
        <v>0</v>
      </c>
      <c r="Q158" s="160">
        <v>0</v>
      </c>
      <c r="R158" s="160">
        <f>Q158*H158</f>
        <v>0</v>
      </c>
      <c r="S158" s="160">
        <v>0.00040000000000000002</v>
      </c>
      <c r="T158" s="161">
        <f>S158*H158</f>
        <v>0.038200000000000005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62" t="s">
        <v>151</v>
      </c>
      <c r="AT158" s="162" t="s">
        <v>125</v>
      </c>
      <c r="AU158" s="162" t="s">
        <v>85</v>
      </c>
      <c r="AY158" s="18" t="s">
        <v>129</v>
      </c>
      <c r="BE158" s="163">
        <f>IF(N158="základní",J158,0)</f>
        <v>0</v>
      </c>
      <c r="BF158" s="163">
        <f>IF(N158="snížená",J158,0)</f>
        <v>0</v>
      </c>
      <c r="BG158" s="163">
        <f>IF(N158="zákl. přenesená",J158,0)</f>
        <v>0</v>
      </c>
      <c r="BH158" s="163">
        <f>IF(N158="sníž. přenesená",J158,0)</f>
        <v>0</v>
      </c>
      <c r="BI158" s="163">
        <f>IF(N158="nulová",J158,0)</f>
        <v>0</v>
      </c>
      <c r="BJ158" s="18" t="s">
        <v>83</v>
      </c>
      <c r="BK158" s="163">
        <f>ROUND(I158*H158,2)</f>
        <v>0</v>
      </c>
      <c r="BL158" s="18" t="s">
        <v>151</v>
      </c>
      <c r="BM158" s="162" t="s">
        <v>398</v>
      </c>
    </row>
    <row r="159" s="2" customFormat="1">
      <c r="A159" s="38"/>
      <c r="B159" s="39"/>
      <c r="C159" s="38"/>
      <c r="D159" s="190" t="s">
        <v>226</v>
      </c>
      <c r="E159" s="38"/>
      <c r="F159" s="191" t="s">
        <v>277</v>
      </c>
      <c r="G159" s="38"/>
      <c r="H159" s="38"/>
      <c r="I159" s="192"/>
      <c r="J159" s="38"/>
      <c r="K159" s="38"/>
      <c r="L159" s="39"/>
      <c r="M159" s="193"/>
      <c r="N159" s="194"/>
      <c r="O159" s="77"/>
      <c r="P159" s="77"/>
      <c r="Q159" s="77"/>
      <c r="R159" s="77"/>
      <c r="S159" s="77"/>
      <c r="T159" s="7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8" t="s">
        <v>226</v>
      </c>
      <c r="AU159" s="18" t="s">
        <v>85</v>
      </c>
    </row>
    <row r="160" s="12" customFormat="1" ht="22.8" customHeight="1">
      <c r="A160" s="12"/>
      <c r="B160" s="177"/>
      <c r="C160" s="12"/>
      <c r="D160" s="178" t="s">
        <v>74</v>
      </c>
      <c r="E160" s="188" t="s">
        <v>291</v>
      </c>
      <c r="F160" s="188" t="s">
        <v>292</v>
      </c>
      <c r="G160" s="12"/>
      <c r="H160" s="12"/>
      <c r="I160" s="180"/>
      <c r="J160" s="189">
        <f>BK160</f>
        <v>0</v>
      </c>
      <c r="K160" s="12"/>
      <c r="L160" s="177"/>
      <c r="M160" s="182"/>
      <c r="N160" s="183"/>
      <c r="O160" s="183"/>
      <c r="P160" s="184">
        <f>SUM(P161:P162)</f>
        <v>0</v>
      </c>
      <c r="Q160" s="183"/>
      <c r="R160" s="184">
        <f>SUM(R161:R162)</f>
        <v>0</v>
      </c>
      <c r="S160" s="183"/>
      <c r="T160" s="185">
        <f>SUM(T161:T162)</f>
        <v>1.6296000000000002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78" t="s">
        <v>85</v>
      </c>
      <c r="AT160" s="186" t="s">
        <v>74</v>
      </c>
      <c r="AU160" s="186" t="s">
        <v>83</v>
      </c>
      <c r="AY160" s="178" t="s">
        <v>129</v>
      </c>
      <c r="BK160" s="187">
        <f>SUM(BK161:BK162)</f>
        <v>0</v>
      </c>
    </row>
    <row r="161" s="2" customFormat="1" ht="16.5" customHeight="1">
      <c r="A161" s="38"/>
      <c r="B161" s="150"/>
      <c r="C161" s="151" t="s">
        <v>152</v>
      </c>
      <c r="D161" s="151" t="s">
        <v>125</v>
      </c>
      <c r="E161" s="152" t="s">
        <v>399</v>
      </c>
      <c r="F161" s="153" t="s">
        <v>400</v>
      </c>
      <c r="G161" s="154" t="s">
        <v>232</v>
      </c>
      <c r="H161" s="155">
        <v>116.40000000000001</v>
      </c>
      <c r="I161" s="156"/>
      <c r="J161" s="157">
        <f>ROUND(I161*H161,2)</f>
        <v>0</v>
      </c>
      <c r="K161" s="153" t="s">
        <v>224</v>
      </c>
      <c r="L161" s="39"/>
      <c r="M161" s="158" t="s">
        <v>1</v>
      </c>
      <c r="N161" s="159" t="s">
        <v>40</v>
      </c>
      <c r="O161" s="77"/>
      <c r="P161" s="160">
        <f>O161*H161</f>
        <v>0</v>
      </c>
      <c r="Q161" s="160">
        <v>0</v>
      </c>
      <c r="R161" s="160">
        <f>Q161*H161</f>
        <v>0</v>
      </c>
      <c r="S161" s="160">
        <v>0.014</v>
      </c>
      <c r="T161" s="161">
        <f>S161*H161</f>
        <v>1.6296000000000002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62" t="s">
        <v>151</v>
      </c>
      <c r="AT161" s="162" t="s">
        <v>125</v>
      </c>
      <c r="AU161" s="162" t="s">
        <v>85</v>
      </c>
      <c r="AY161" s="18" t="s">
        <v>129</v>
      </c>
      <c r="BE161" s="163">
        <f>IF(N161="základní",J161,0)</f>
        <v>0</v>
      </c>
      <c r="BF161" s="163">
        <f>IF(N161="snížená",J161,0)</f>
        <v>0</v>
      </c>
      <c r="BG161" s="163">
        <f>IF(N161="zákl. přenesená",J161,0)</f>
        <v>0</v>
      </c>
      <c r="BH161" s="163">
        <f>IF(N161="sníž. přenesená",J161,0)</f>
        <v>0</v>
      </c>
      <c r="BI161" s="163">
        <f>IF(N161="nulová",J161,0)</f>
        <v>0</v>
      </c>
      <c r="BJ161" s="18" t="s">
        <v>83</v>
      </c>
      <c r="BK161" s="163">
        <f>ROUND(I161*H161,2)</f>
        <v>0</v>
      </c>
      <c r="BL161" s="18" t="s">
        <v>151</v>
      </c>
      <c r="BM161" s="162" t="s">
        <v>401</v>
      </c>
    </row>
    <row r="162" s="2" customFormat="1">
      <c r="A162" s="38"/>
      <c r="B162" s="39"/>
      <c r="C162" s="38"/>
      <c r="D162" s="190" t="s">
        <v>226</v>
      </c>
      <c r="E162" s="38"/>
      <c r="F162" s="191" t="s">
        <v>402</v>
      </c>
      <c r="G162" s="38"/>
      <c r="H162" s="38"/>
      <c r="I162" s="192"/>
      <c r="J162" s="38"/>
      <c r="K162" s="38"/>
      <c r="L162" s="39"/>
      <c r="M162" s="193"/>
      <c r="N162" s="194"/>
      <c r="O162" s="77"/>
      <c r="P162" s="77"/>
      <c r="Q162" s="77"/>
      <c r="R162" s="77"/>
      <c r="S162" s="77"/>
      <c r="T162" s="7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8" t="s">
        <v>226</v>
      </c>
      <c r="AU162" s="18" t="s">
        <v>85</v>
      </c>
    </row>
    <row r="163" s="12" customFormat="1" ht="22.8" customHeight="1">
      <c r="A163" s="12"/>
      <c r="B163" s="177"/>
      <c r="C163" s="12"/>
      <c r="D163" s="178" t="s">
        <v>74</v>
      </c>
      <c r="E163" s="188" t="s">
        <v>297</v>
      </c>
      <c r="F163" s="188" t="s">
        <v>298</v>
      </c>
      <c r="G163" s="12"/>
      <c r="H163" s="12"/>
      <c r="I163" s="180"/>
      <c r="J163" s="189">
        <f>BK163</f>
        <v>0</v>
      </c>
      <c r="K163" s="12"/>
      <c r="L163" s="177"/>
      <c r="M163" s="182"/>
      <c r="N163" s="183"/>
      <c r="O163" s="183"/>
      <c r="P163" s="184">
        <f>SUM(P164:P175)</f>
        <v>0</v>
      </c>
      <c r="Q163" s="183"/>
      <c r="R163" s="184">
        <f>SUM(R164:R175)</f>
        <v>0</v>
      </c>
      <c r="S163" s="183"/>
      <c r="T163" s="185">
        <f>SUM(T164:T175)</f>
        <v>0.48992859999999994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78" t="s">
        <v>85</v>
      </c>
      <c r="AT163" s="186" t="s">
        <v>74</v>
      </c>
      <c r="AU163" s="186" t="s">
        <v>83</v>
      </c>
      <c r="AY163" s="178" t="s">
        <v>129</v>
      </c>
      <c r="BK163" s="187">
        <f>SUM(BK164:BK175)</f>
        <v>0</v>
      </c>
    </row>
    <row r="164" s="2" customFormat="1" ht="24.15" customHeight="1">
      <c r="A164" s="38"/>
      <c r="B164" s="150"/>
      <c r="C164" s="151" t="s">
        <v>142</v>
      </c>
      <c r="D164" s="151" t="s">
        <v>125</v>
      </c>
      <c r="E164" s="152" t="s">
        <v>317</v>
      </c>
      <c r="F164" s="153" t="s">
        <v>318</v>
      </c>
      <c r="G164" s="154" t="s">
        <v>275</v>
      </c>
      <c r="H164" s="155">
        <v>21.059999999999999</v>
      </c>
      <c r="I164" s="156"/>
      <c r="J164" s="157">
        <f>ROUND(I164*H164,2)</f>
        <v>0</v>
      </c>
      <c r="K164" s="153" t="s">
        <v>224</v>
      </c>
      <c r="L164" s="39"/>
      <c r="M164" s="158" t="s">
        <v>1</v>
      </c>
      <c r="N164" s="159" t="s">
        <v>40</v>
      </c>
      <c r="O164" s="77"/>
      <c r="P164" s="160">
        <f>O164*H164</f>
        <v>0</v>
      </c>
      <c r="Q164" s="160">
        <v>0</v>
      </c>
      <c r="R164" s="160">
        <f>Q164*H164</f>
        <v>0</v>
      </c>
      <c r="S164" s="160">
        <v>0.00191</v>
      </c>
      <c r="T164" s="161">
        <f>S164*H164</f>
        <v>0.040224599999999999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62" t="s">
        <v>151</v>
      </c>
      <c r="AT164" s="162" t="s">
        <v>125</v>
      </c>
      <c r="AU164" s="162" t="s">
        <v>85</v>
      </c>
      <c r="AY164" s="18" t="s">
        <v>129</v>
      </c>
      <c r="BE164" s="163">
        <f>IF(N164="základní",J164,0)</f>
        <v>0</v>
      </c>
      <c r="BF164" s="163">
        <f>IF(N164="snížená",J164,0)</f>
        <v>0</v>
      </c>
      <c r="BG164" s="163">
        <f>IF(N164="zákl. přenesená",J164,0)</f>
        <v>0</v>
      </c>
      <c r="BH164" s="163">
        <f>IF(N164="sníž. přenesená",J164,0)</f>
        <v>0</v>
      </c>
      <c r="BI164" s="163">
        <f>IF(N164="nulová",J164,0)</f>
        <v>0</v>
      </c>
      <c r="BJ164" s="18" t="s">
        <v>83</v>
      </c>
      <c r="BK164" s="163">
        <f>ROUND(I164*H164,2)</f>
        <v>0</v>
      </c>
      <c r="BL164" s="18" t="s">
        <v>151</v>
      </c>
      <c r="BM164" s="162" t="s">
        <v>403</v>
      </c>
    </row>
    <row r="165" s="2" customFormat="1">
      <c r="A165" s="38"/>
      <c r="B165" s="39"/>
      <c r="C165" s="38"/>
      <c r="D165" s="190" t="s">
        <v>226</v>
      </c>
      <c r="E165" s="38"/>
      <c r="F165" s="191" t="s">
        <v>320</v>
      </c>
      <c r="G165" s="38"/>
      <c r="H165" s="38"/>
      <c r="I165" s="192"/>
      <c r="J165" s="38"/>
      <c r="K165" s="38"/>
      <c r="L165" s="39"/>
      <c r="M165" s="193"/>
      <c r="N165" s="194"/>
      <c r="O165" s="77"/>
      <c r="P165" s="77"/>
      <c r="Q165" s="77"/>
      <c r="R165" s="77"/>
      <c r="S165" s="77"/>
      <c r="T165" s="7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8" t="s">
        <v>226</v>
      </c>
      <c r="AU165" s="18" t="s">
        <v>85</v>
      </c>
    </row>
    <row r="166" s="13" customFormat="1">
      <c r="A166" s="13"/>
      <c r="B166" s="195"/>
      <c r="C166" s="13"/>
      <c r="D166" s="196" t="s">
        <v>228</v>
      </c>
      <c r="E166" s="197" t="s">
        <v>1</v>
      </c>
      <c r="F166" s="198" t="s">
        <v>404</v>
      </c>
      <c r="G166" s="13"/>
      <c r="H166" s="199">
        <v>10.529999999999999</v>
      </c>
      <c r="I166" s="200"/>
      <c r="J166" s="13"/>
      <c r="K166" s="13"/>
      <c r="L166" s="195"/>
      <c r="M166" s="201"/>
      <c r="N166" s="202"/>
      <c r="O166" s="202"/>
      <c r="P166" s="202"/>
      <c r="Q166" s="202"/>
      <c r="R166" s="202"/>
      <c r="S166" s="202"/>
      <c r="T166" s="20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7" t="s">
        <v>228</v>
      </c>
      <c r="AU166" s="197" t="s">
        <v>85</v>
      </c>
      <c r="AV166" s="13" t="s">
        <v>85</v>
      </c>
      <c r="AW166" s="13" t="s">
        <v>31</v>
      </c>
      <c r="AX166" s="13" t="s">
        <v>75</v>
      </c>
      <c r="AY166" s="197" t="s">
        <v>129</v>
      </c>
    </row>
    <row r="167" s="13" customFormat="1">
      <c r="A167" s="13"/>
      <c r="B167" s="195"/>
      <c r="C167" s="13"/>
      <c r="D167" s="196" t="s">
        <v>228</v>
      </c>
      <c r="E167" s="197" t="s">
        <v>1</v>
      </c>
      <c r="F167" s="198" t="s">
        <v>404</v>
      </c>
      <c r="G167" s="13"/>
      <c r="H167" s="199">
        <v>10.529999999999999</v>
      </c>
      <c r="I167" s="200"/>
      <c r="J167" s="13"/>
      <c r="K167" s="13"/>
      <c r="L167" s="195"/>
      <c r="M167" s="201"/>
      <c r="N167" s="202"/>
      <c r="O167" s="202"/>
      <c r="P167" s="202"/>
      <c r="Q167" s="202"/>
      <c r="R167" s="202"/>
      <c r="S167" s="202"/>
      <c r="T167" s="20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7" t="s">
        <v>228</v>
      </c>
      <c r="AU167" s="197" t="s">
        <v>85</v>
      </c>
      <c r="AV167" s="13" t="s">
        <v>85</v>
      </c>
      <c r="AW167" s="13" t="s">
        <v>31</v>
      </c>
      <c r="AX167" s="13" t="s">
        <v>75</v>
      </c>
      <c r="AY167" s="197" t="s">
        <v>129</v>
      </c>
    </row>
    <row r="168" s="14" customFormat="1">
      <c r="A168" s="14"/>
      <c r="B168" s="204"/>
      <c r="C168" s="14"/>
      <c r="D168" s="196" t="s">
        <v>228</v>
      </c>
      <c r="E168" s="205" t="s">
        <v>1</v>
      </c>
      <c r="F168" s="206" t="s">
        <v>238</v>
      </c>
      <c r="G168" s="14"/>
      <c r="H168" s="207">
        <v>21.059999999999999</v>
      </c>
      <c r="I168" s="208"/>
      <c r="J168" s="14"/>
      <c r="K168" s="14"/>
      <c r="L168" s="204"/>
      <c r="M168" s="209"/>
      <c r="N168" s="210"/>
      <c r="O168" s="210"/>
      <c r="P168" s="210"/>
      <c r="Q168" s="210"/>
      <c r="R168" s="210"/>
      <c r="S168" s="210"/>
      <c r="T168" s="21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05" t="s">
        <v>228</v>
      </c>
      <c r="AU168" s="205" t="s">
        <v>85</v>
      </c>
      <c r="AV168" s="14" t="s">
        <v>128</v>
      </c>
      <c r="AW168" s="14" t="s">
        <v>31</v>
      </c>
      <c r="AX168" s="14" t="s">
        <v>83</v>
      </c>
      <c r="AY168" s="205" t="s">
        <v>129</v>
      </c>
    </row>
    <row r="169" s="2" customFormat="1" ht="16.5" customHeight="1">
      <c r="A169" s="38"/>
      <c r="B169" s="150"/>
      <c r="C169" s="151" t="s">
        <v>159</v>
      </c>
      <c r="D169" s="151" t="s">
        <v>125</v>
      </c>
      <c r="E169" s="152" t="s">
        <v>405</v>
      </c>
      <c r="F169" s="153" t="s">
        <v>406</v>
      </c>
      <c r="G169" s="154" t="s">
        <v>232</v>
      </c>
      <c r="H169" s="155">
        <v>0.90000000000000002</v>
      </c>
      <c r="I169" s="156"/>
      <c r="J169" s="157">
        <f>ROUND(I169*H169,2)</f>
        <v>0</v>
      </c>
      <c r="K169" s="153" t="s">
        <v>224</v>
      </c>
      <c r="L169" s="39"/>
      <c r="M169" s="158" t="s">
        <v>1</v>
      </c>
      <c r="N169" s="159" t="s">
        <v>40</v>
      </c>
      <c r="O169" s="77"/>
      <c r="P169" s="160">
        <f>O169*H169</f>
        <v>0</v>
      </c>
      <c r="Q169" s="160">
        <v>0</v>
      </c>
      <c r="R169" s="160">
        <f>Q169*H169</f>
        <v>0</v>
      </c>
      <c r="S169" s="160">
        <v>0.0058399999999999997</v>
      </c>
      <c r="T169" s="161">
        <f>S169*H169</f>
        <v>0.0052560000000000003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62" t="s">
        <v>151</v>
      </c>
      <c r="AT169" s="162" t="s">
        <v>125</v>
      </c>
      <c r="AU169" s="162" t="s">
        <v>85</v>
      </c>
      <c r="AY169" s="18" t="s">
        <v>129</v>
      </c>
      <c r="BE169" s="163">
        <f>IF(N169="základní",J169,0)</f>
        <v>0</v>
      </c>
      <c r="BF169" s="163">
        <f>IF(N169="snížená",J169,0)</f>
        <v>0</v>
      </c>
      <c r="BG169" s="163">
        <f>IF(N169="zákl. přenesená",J169,0)</f>
        <v>0</v>
      </c>
      <c r="BH169" s="163">
        <f>IF(N169="sníž. přenesená",J169,0)</f>
        <v>0</v>
      </c>
      <c r="BI169" s="163">
        <f>IF(N169="nulová",J169,0)</f>
        <v>0</v>
      </c>
      <c r="BJ169" s="18" t="s">
        <v>83</v>
      </c>
      <c r="BK169" s="163">
        <f>ROUND(I169*H169,2)</f>
        <v>0</v>
      </c>
      <c r="BL169" s="18" t="s">
        <v>151</v>
      </c>
      <c r="BM169" s="162" t="s">
        <v>407</v>
      </c>
    </row>
    <row r="170" s="2" customFormat="1">
      <c r="A170" s="38"/>
      <c r="B170" s="39"/>
      <c r="C170" s="38"/>
      <c r="D170" s="190" t="s">
        <v>226</v>
      </c>
      <c r="E170" s="38"/>
      <c r="F170" s="191" t="s">
        <v>408</v>
      </c>
      <c r="G170" s="38"/>
      <c r="H170" s="38"/>
      <c r="I170" s="192"/>
      <c r="J170" s="38"/>
      <c r="K170" s="38"/>
      <c r="L170" s="39"/>
      <c r="M170" s="193"/>
      <c r="N170" s="194"/>
      <c r="O170" s="77"/>
      <c r="P170" s="77"/>
      <c r="Q170" s="77"/>
      <c r="R170" s="77"/>
      <c r="S170" s="77"/>
      <c r="T170" s="7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8" t="s">
        <v>226</v>
      </c>
      <c r="AU170" s="18" t="s">
        <v>85</v>
      </c>
    </row>
    <row r="171" s="13" customFormat="1">
      <c r="A171" s="13"/>
      <c r="B171" s="195"/>
      <c r="C171" s="13"/>
      <c r="D171" s="196" t="s">
        <v>228</v>
      </c>
      <c r="E171" s="197" t="s">
        <v>1</v>
      </c>
      <c r="F171" s="198" t="s">
        <v>409</v>
      </c>
      <c r="G171" s="13"/>
      <c r="H171" s="199">
        <v>0.90000000000000002</v>
      </c>
      <c r="I171" s="200"/>
      <c r="J171" s="13"/>
      <c r="K171" s="13"/>
      <c r="L171" s="195"/>
      <c r="M171" s="201"/>
      <c r="N171" s="202"/>
      <c r="O171" s="202"/>
      <c r="P171" s="202"/>
      <c r="Q171" s="202"/>
      <c r="R171" s="202"/>
      <c r="S171" s="202"/>
      <c r="T171" s="20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7" t="s">
        <v>228</v>
      </c>
      <c r="AU171" s="197" t="s">
        <v>85</v>
      </c>
      <c r="AV171" s="13" t="s">
        <v>85</v>
      </c>
      <c r="AW171" s="13" t="s">
        <v>31</v>
      </c>
      <c r="AX171" s="13" t="s">
        <v>83</v>
      </c>
      <c r="AY171" s="197" t="s">
        <v>129</v>
      </c>
    </row>
    <row r="172" s="2" customFormat="1" ht="16.5" customHeight="1">
      <c r="A172" s="38"/>
      <c r="B172" s="150"/>
      <c r="C172" s="151" t="s">
        <v>8</v>
      </c>
      <c r="D172" s="151" t="s">
        <v>125</v>
      </c>
      <c r="E172" s="152" t="s">
        <v>327</v>
      </c>
      <c r="F172" s="153" t="s">
        <v>328</v>
      </c>
      <c r="G172" s="154" t="s">
        <v>275</v>
      </c>
      <c r="H172" s="155">
        <v>117.59999999999999</v>
      </c>
      <c r="I172" s="156"/>
      <c r="J172" s="157">
        <f>ROUND(I172*H172,2)</f>
        <v>0</v>
      </c>
      <c r="K172" s="153" t="s">
        <v>224</v>
      </c>
      <c r="L172" s="39"/>
      <c r="M172" s="158" t="s">
        <v>1</v>
      </c>
      <c r="N172" s="159" t="s">
        <v>40</v>
      </c>
      <c r="O172" s="77"/>
      <c r="P172" s="160">
        <f>O172*H172</f>
        <v>0</v>
      </c>
      <c r="Q172" s="160">
        <v>0</v>
      </c>
      <c r="R172" s="160">
        <f>Q172*H172</f>
        <v>0</v>
      </c>
      <c r="S172" s="160">
        <v>0.0025999999999999999</v>
      </c>
      <c r="T172" s="161">
        <f>S172*H172</f>
        <v>0.30575999999999998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62" t="s">
        <v>151</v>
      </c>
      <c r="AT172" s="162" t="s">
        <v>125</v>
      </c>
      <c r="AU172" s="162" t="s">
        <v>85</v>
      </c>
      <c r="AY172" s="18" t="s">
        <v>129</v>
      </c>
      <c r="BE172" s="163">
        <f>IF(N172="základní",J172,0)</f>
        <v>0</v>
      </c>
      <c r="BF172" s="163">
        <f>IF(N172="snížená",J172,0)</f>
        <v>0</v>
      </c>
      <c r="BG172" s="163">
        <f>IF(N172="zákl. přenesená",J172,0)</f>
        <v>0</v>
      </c>
      <c r="BH172" s="163">
        <f>IF(N172="sníž. přenesená",J172,0)</f>
        <v>0</v>
      </c>
      <c r="BI172" s="163">
        <f>IF(N172="nulová",J172,0)</f>
        <v>0</v>
      </c>
      <c r="BJ172" s="18" t="s">
        <v>83</v>
      </c>
      <c r="BK172" s="163">
        <f>ROUND(I172*H172,2)</f>
        <v>0</v>
      </c>
      <c r="BL172" s="18" t="s">
        <v>151</v>
      </c>
      <c r="BM172" s="162" t="s">
        <v>410</v>
      </c>
    </row>
    <row r="173" s="2" customFormat="1">
      <c r="A173" s="38"/>
      <c r="B173" s="39"/>
      <c r="C173" s="38"/>
      <c r="D173" s="190" t="s">
        <v>226</v>
      </c>
      <c r="E173" s="38"/>
      <c r="F173" s="191" t="s">
        <v>330</v>
      </c>
      <c r="G173" s="38"/>
      <c r="H173" s="38"/>
      <c r="I173" s="192"/>
      <c r="J173" s="38"/>
      <c r="K173" s="38"/>
      <c r="L173" s="39"/>
      <c r="M173" s="193"/>
      <c r="N173" s="194"/>
      <c r="O173" s="77"/>
      <c r="P173" s="77"/>
      <c r="Q173" s="77"/>
      <c r="R173" s="77"/>
      <c r="S173" s="77"/>
      <c r="T173" s="7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8" t="s">
        <v>226</v>
      </c>
      <c r="AU173" s="18" t="s">
        <v>85</v>
      </c>
    </row>
    <row r="174" s="2" customFormat="1" ht="16.5" customHeight="1">
      <c r="A174" s="38"/>
      <c r="B174" s="150"/>
      <c r="C174" s="151" t="s">
        <v>166</v>
      </c>
      <c r="D174" s="151" t="s">
        <v>125</v>
      </c>
      <c r="E174" s="152" t="s">
        <v>333</v>
      </c>
      <c r="F174" s="153" t="s">
        <v>334</v>
      </c>
      <c r="G174" s="154" t="s">
        <v>275</v>
      </c>
      <c r="H174" s="155">
        <v>35.200000000000003</v>
      </c>
      <c r="I174" s="156"/>
      <c r="J174" s="157">
        <f>ROUND(I174*H174,2)</f>
        <v>0</v>
      </c>
      <c r="K174" s="153" t="s">
        <v>224</v>
      </c>
      <c r="L174" s="39"/>
      <c r="M174" s="158" t="s">
        <v>1</v>
      </c>
      <c r="N174" s="159" t="s">
        <v>40</v>
      </c>
      <c r="O174" s="77"/>
      <c r="P174" s="160">
        <f>O174*H174</f>
        <v>0</v>
      </c>
      <c r="Q174" s="160">
        <v>0</v>
      </c>
      <c r="R174" s="160">
        <f>Q174*H174</f>
        <v>0</v>
      </c>
      <c r="S174" s="160">
        <v>0.0039399999999999999</v>
      </c>
      <c r="T174" s="161">
        <f>S174*H174</f>
        <v>0.13868800000000001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62" t="s">
        <v>151</v>
      </c>
      <c r="AT174" s="162" t="s">
        <v>125</v>
      </c>
      <c r="AU174" s="162" t="s">
        <v>85</v>
      </c>
      <c r="AY174" s="18" t="s">
        <v>129</v>
      </c>
      <c r="BE174" s="163">
        <f>IF(N174="základní",J174,0)</f>
        <v>0</v>
      </c>
      <c r="BF174" s="163">
        <f>IF(N174="snížená",J174,0)</f>
        <v>0</v>
      </c>
      <c r="BG174" s="163">
        <f>IF(N174="zákl. přenesená",J174,0)</f>
        <v>0</v>
      </c>
      <c r="BH174" s="163">
        <f>IF(N174="sníž. přenesená",J174,0)</f>
        <v>0</v>
      </c>
      <c r="BI174" s="163">
        <f>IF(N174="nulová",J174,0)</f>
        <v>0</v>
      </c>
      <c r="BJ174" s="18" t="s">
        <v>83</v>
      </c>
      <c r="BK174" s="163">
        <f>ROUND(I174*H174,2)</f>
        <v>0</v>
      </c>
      <c r="BL174" s="18" t="s">
        <v>151</v>
      </c>
      <c r="BM174" s="162" t="s">
        <v>411</v>
      </c>
    </row>
    <row r="175" s="2" customFormat="1">
      <c r="A175" s="38"/>
      <c r="B175" s="39"/>
      <c r="C175" s="38"/>
      <c r="D175" s="190" t="s">
        <v>226</v>
      </c>
      <c r="E175" s="38"/>
      <c r="F175" s="191" t="s">
        <v>336</v>
      </c>
      <c r="G175" s="38"/>
      <c r="H175" s="38"/>
      <c r="I175" s="192"/>
      <c r="J175" s="38"/>
      <c r="K175" s="38"/>
      <c r="L175" s="39"/>
      <c r="M175" s="193"/>
      <c r="N175" s="194"/>
      <c r="O175" s="77"/>
      <c r="P175" s="77"/>
      <c r="Q175" s="77"/>
      <c r="R175" s="77"/>
      <c r="S175" s="77"/>
      <c r="T175" s="7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8" t="s">
        <v>226</v>
      </c>
      <c r="AU175" s="18" t="s">
        <v>85</v>
      </c>
    </row>
    <row r="176" s="12" customFormat="1" ht="22.8" customHeight="1">
      <c r="A176" s="12"/>
      <c r="B176" s="177"/>
      <c r="C176" s="12"/>
      <c r="D176" s="178" t="s">
        <v>74</v>
      </c>
      <c r="E176" s="188" t="s">
        <v>412</v>
      </c>
      <c r="F176" s="188" t="s">
        <v>413</v>
      </c>
      <c r="G176" s="12"/>
      <c r="H176" s="12"/>
      <c r="I176" s="180"/>
      <c r="J176" s="189">
        <f>BK176</f>
        <v>0</v>
      </c>
      <c r="K176" s="12"/>
      <c r="L176" s="177"/>
      <c r="M176" s="182"/>
      <c r="N176" s="183"/>
      <c r="O176" s="183"/>
      <c r="P176" s="184">
        <f>SUM(P177:P181)</f>
        <v>0</v>
      </c>
      <c r="Q176" s="183"/>
      <c r="R176" s="184">
        <f>SUM(R177:R181)</f>
        <v>0</v>
      </c>
      <c r="S176" s="183"/>
      <c r="T176" s="185">
        <f>SUM(T177:T181)</f>
        <v>11.5085376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78" t="s">
        <v>85</v>
      </c>
      <c r="AT176" s="186" t="s">
        <v>74</v>
      </c>
      <c r="AU176" s="186" t="s">
        <v>83</v>
      </c>
      <c r="AY176" s="178" t="s">
        <v>129</v>
      </c>
      <c r="BK176" s="187">
        <f>SUM(BK177:BK181)</f>
        <v>0</v>
      </c>
    </row>
    <row r="177" s="2" customFormat="1" ht="24.15" customHeight="1">
      <c r="A177" s="38"/>
      <c r="B177" s="150"/>
      <c r="C177" s="151" t="s">
        <v>148</v>
      </c>
      <c r="D177" s="151" t="s">
        <v>125</v>
      </c>
      <c r="E177" s="152" t="s">
        <v>414</v>
      </c>
      <c r="F177" s="153" t="s">
        <v>415</v>
      </c>
      <c r="G177" s="154" t="s">
        <v>232</v>
      </c>
      <c r="H177" s="155">
        <v>750.72000000000003</v>
      </c>
      <c r="I177" s="156"/>
      <c r="J177" s="157">
        <f>ROUND(I177*H177,2)</f>
        <v>0</v>
      </c>
      <c r="K177" s="153" t="s">
        <v>224</v>
      </c>
      <c r="L177" s="39"/>
      <c r="M177" s="158" t="s">
        <v>1</v>
      </c>
      <c r="N177" s="159" t="s">
        <v>40</v>
      </c>
      <c r="O177" s="77"/>
      <c r="P177" s="160">
        <f>O177*H177</f>
        <v>0</v>
      </c>
      <c r="Q177" s="160">
        <v>0</v>
      </c>
      <c r="R177" s="160">
        <f>Q177*H177</f>
        <v>0</v>
      </c>
      <c r="S177" s="160">
        <v>0.01533</v>
      </c>
      <c r="T177" s="161">
        <f>S177*H177</f>
        <v>11.5085376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62" t="s">
        <v>151</v>
      </c>
      <c r="AT177" s="162" t="s">
        <v>125</v>
      </c>
      <c r="AU177" s="162" t="s">
        <v>85</v>
      </c>
      <c r="AY177" s="18" t="s">
        <v>129</v>
      </c>
      <c r="BE177" s="163">
        <f>IF(N177="základní",J177,0)</f>
        <v>0</v>
      </c>
      <c r="BF177" s="163">
        <f>IF(N177="snížená",J177,0)</f>
        <v>0</v>
      </c>
      <c r="BG177" s="163">
        <f>IF(N177="zákl. přenesená",J177,0)</f>
        <v>0</v>
      </c>
      <c r="BH177" s="163">
        <f>IF(N177="sníž. přenesená",J177,0)</f>
        <v>0</v>
      </c>
      <c r="BI177" s="163">
        <f>IF(N177="nulová",J177,0)</f>
        <v>0</v>
      </c>
      <c r="BJ177" s="18" t="s">
        <v>83</v>
      </c>
      <c r="BK177" s="163">
        <f>ROUND(I177*H177,2)</f>
        <v>0</v>
      </c>
      <c r="BL177" s="18" t="s">
        <v>151</v>
      </c>
      <c r="BM177" s="162" t="s">
        <v>416</v>
      </c>
    </row>
    <row r="178" s="2" customFormat="1">
      <c r="A178" s="38"/>
      <c r="B178" s="39"/>
      <c r="C178" s="38"/>
      <c r="D178" s="190" t="s">
        <v>226</v>
      </c>
      <c r="E178" s="38"/>
      <c r="F178" s="191" t="s">
        <v>417</v>
      </c>
      <c r="G178" s="38"/>
      <c r="H178" s="38"/>
      <c r="I178" s="192"/>
      <c r="J178" s="38"/>
      <c r="K178" s="38"/>
      <c r="L178" s="39"/>
      <c r="M178" s="193"/>
      <c r="N178" s="194"/>
      <c r="O178" s="77"/>
      <c r="P178" s="77"/>
      <c r="Q178" s="77"/>
      <c r="R178" s="77"/>
      <c r="S178" s="77"/>
      <c r="T178" s="7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8" t="s">
        <v>226</v>
      </c>
      <c r="AU178" s="18" t="s">
        <v>85</v>
      </c>
    </row>
    <row r="179" s="13" customFormat="1">
      <c r="A179" s="13"/>
      <c r="B179" s="195"/>
      <c r="C179" s="13"/>
      <c r="D179" s="196" t="s">
        <v>228</v>
      </c>
      <c r="E179" s="197" t="s">
        <v>1</v>
      </c>
      <c r="F179" s="198" t="s">
        <v>418</v>
      </c>
      <c r="G179" s="13"/>
      <c r="H179" s="199">
        <v>397.44</v>
      </c>
      <c r="I179" s="200"/>
      <c r="J179" s="13"/>
      <c r="K179" s="13"/>
      <c r="L179" s="195"/>
      <c r="M179" s="201"/>
      <c r="N179" s="202"/>
      <c r="O179" s="202"/>
      <c r="P179" s="202"/>
      <c r="Q179" s="202"/>
      <c r="R179" s="202"/>
      <c r="S179" s="202"/>
      <c r="T179" s="20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7" t="s">
        <v>228</v>
      </c>
      <c r="AU179" s="197" t="s">
        <v>85</v>
      </c>
      <c r="AV179" s="13" t="s">
        <v>85</v>
      </c>
      <c r="AW179" s="13" t="s">
        <v>31</v>
      </c>
      <c r="AX179" s="13" t="s">
        <v>75</v>
      </c>
      <c r="AY179" s="197" t="s">
        <v>129</v>
      </c>
    </row>
    <row r="180" s="13" customFormat="1">
      <c r="A180" s="13"/>
      <c r="B180" s="195"/>
      <c r="C180" s="13"/>
      <c r="D180" s="196" t="s">
        <v>228</v>
      </c>
      <c r="E180" s="197" t="s">
        <v>1</v>
      </c>
      <c r="F180" s="198" t="s">
        <v>419</v>
      </c>
      <c r="G180" s="13"/>
      <c r="H180" s="199">
        <v>353.27999999999997</v>
      </c>
      <c r="I180" s="200"/>
      <c r="J180" s="13"/>
      <c r="K180" s="13"/>
      <c r="L180" s="195"/>
      <c r="M180" s="201"/>
      <c r="N180" s="202"/>
      <c r="O180" s="202"/>
      <c r="P180" s="202"/>
      <c r="Q180" s="202"/>
      <c r="R180" s="202"/>
      <c r="S180" s="202"/>
      <c r="T180" s="20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7" t="s">
        <v>228</v>
      </c>
      <c r="AU180" s="197" t="s">
        <v>85</v>
      </c>
      <c r="AV180" s="13" t="s">
        <v>85</v>
      </c>
      <c r="AW180" s="13" t="s">
        <v>31</v>
      </c>
      <c r="AX180" s="13" t="s">
        <v>75</v>
      </c>
      <c r="AY180" s="197" t="s">
        <v>129</v>
      </c>
    </row>
    <row r="181" s="14" customFormat="1">
      <c r="A181" s="14"/>
      <c r="B181" s="204"/>
      <c r="C181" s="14"/>
      <c r="D181" s="196" t="s">
        <v>228</v>
      </c>
      <c r="E181" s="205" t="s">
        <v>1</v>
      </c>
      <c r="F181" s="206" t="s">
        <v>238</v>
      </c>
      <c r="G181" s="14"/>
      <c r="H181" s="207">
        <v>750.72000000000003</v>
      </c>
      <c r="I181" s="208"/>
      <c r="J181" s="14"/>
      <c r="K181" s="14"/>
      <c r="L181" s="204"/>
      <c r="M181" s="209"/>
      <c r="N181" s="210"/>
      <c r="O181" s="210"/>
      <c r="P181" s="210"/>
      <c r="Q181" s="210"/>
      <c r="R181" s="210"/>
      <c r="S181" s="210"/>
      <c r="T181" s="21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5" t="s">
        <v>228</v>
      </c>
      <c r="AU181" s="205" t="s">
        <v>85</v>
      </c>
      <c r="AV181" s="14" t="s">
        <v>128</v>
      </c>
      <c r="AW181" s="14" t="s">
        <v>31</v>
      </c>
      <c r="AX181" s="14" t="s">
        <v>83</v>
      </c>
      <c r="AY181" s="205" t="s">
        <v>129</v>
      </c>
    </row>
    <row r="182" s="12" customFormat="1" ht="22.8" customHeight="1">
      <c r="A182" s="12"/>
      <c r="B182" s="177"/>
      <c r="C182" s="12"/>
      <c r="D182" s="178" t="s">
        <v>74</v>
      </c>
      <c r="E182" s="188" t="s">
        <v>338</v>
      </c>
      <c r="F182" s="188" t="s">
        <v>339</v>
      </c>
      <c r="G182" s="12"/>
      <c r="H182" s="12"/>
      <c r="I182" s="180"/>
      <c r="J182" s="189">
        <f>BK182</f>
        <v>0</v>
      </c>
      <c r="K182" s="12"/>
      <c r="L182" s="177"/>
      <c r="M182" s="182"/>
      <c r="N182" s="183"/>
      <c r="O182" s="183"/>
      <c r="P182" s="184">
        <f>SUM(P183:P184)</f>
        <v>0</v>
      </c>
      <c r="Q182" s="183"/>
      <c r="R182" s="184">
        <f>SUM(R183:R184)</f>
        <v>0</v>
      </c>
      <c r="S182" s="183"/>
      <c r="T182" s="185">
        <f>SUM(T183:T184)</f>
        <v>1.111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78" t="s">
        <v>85</v>
      </c>
      <c r="AT182" s="186" t="s">
        <v>74</v>
      </c>
      <c r="AU182" s="186" t="s">
        <v>83</v>
      </c>
      <c r="AY182" s="178" t="s">
        <v>129</v>
      </c>
      <c r="BK182" s="187">
        <f>SUM(BK183:BK184)</f>
        <v>0</v>
      </c>
    </row>
    <row r="183" s="2" customFormat="1" ht="24.15" customHeight="1">
      <c r="A183" s="38"/>
      <c r="B183" s="150"/>
      <c r="C183" s="151" t="s">
        <v>173</v>
      </c>
      <c r="D183" s="151" t="s">
        <v>125</v>
      </c>
      <c r="E183" s="152" t="s">
        <v>420</v>
      </c>
      <c r="F183" s="153" t="s">
        <v>421</v>
      </c>
      <c r="G183" s="154" t="s">
        <v>422</v>
      </c>
      <c r="H183" s="155">
        <v>1111</v>
      </c>
      <c r="I183" s="156"/>
      <c r="J183" s="157">
        <f>ROUND(I183*H183,2)</f>
        <v>0</v>
      </c>
      <c r="K183" s="153" t="s">
        <v>224</v>
      </c>
      <c r="L183" s="39"/>
      <c r="M183" s="158" t="s">
        <v>1</v>
      </c>
      <c r="N183" s="159" t="s">
        <v>40</v>
      </c>
      <c r="O183" s="77"/>
      <c r="P183" s="160">
        <f>O183*H183</f>
        <v>0</v>
      </c>
      <c r="Q183" s="160">
        <v>0</v>
      </c>
      <c r="R183" s="160">
        <f>Q183*H183</f>
        <v>0</v>
      </c>
      <c r="S183" s="160">
        <v>0.001</v>
      </c>
      <c r="T183" s="161">
        <f>S183*H183</f>
        <v>1.111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62" t="s">
        <v>151</v>
      </c>
      <c r="AT183" s="162" t="s">
        <v>125</v>
      </c>
      <c r="AU183" s="162" t="s">
        <v>85</v>
      </c>
      <c r="AY183" s="18" t="s">
        <v>129</v>
      </c>
      <c r="BE183" s="163">
        <f>IF(N183="základní",J183,0)</f>
        <v>0</v>
      </c>
      <c r="BF183" s="163">
        <f>IF(N183="snížená",J183,0)</f>
        <v>0</v>
      </c>
      <c r="BG183" s="163">
        <f>IF(N183="zákl. přenesená",J183,0)</f>
        <v>0</v>
      </c>
      <c r="BH183" s="163">
        <f>IF(N183="sníž. přenesená",J183,0)</f>
        <v>0</v>
      </c>
      <c r="BI183" s="163">
        <f>IF(N183="nulová",J183,0)</f>
        <v>0</v>
      </c>
      <c r="BJ183" s="18" t="s">
        <v>83</v>
      </c>
      <c r="BK183" s="163">
        <f>ROUND(I183*H183,2)</f>
        <v>0</v>
      </c>
      <c r="BL183" s="18" t="s">
        <v>151</v>
      </c>
      <c r="BM183" s="162" t="s">
        <v>423</v>
      </c>
    </row>
    <row r="184" s="2" customFormat="1">
      <c r="A184" s="38"/>
      <c r="B184" s="39"/>
      <c r="C184" s="38"/>
      <c r="D184" s="190" t="s">
        <v>226</v>
      </c>
      <c r="E184" s="38"/>
      <c r="F184" s="191" t="s">
        <v>424</v>
      </c>
      <c r="G184" s="38"/>
      <c r="H184" s="38"/>
      <c r="I184" s="192"/>
      <c r="J184" s="38"/>
      <c r="K184" s="38"/>
      <c r="L184" s="39"/>
      <c r="M184" s="193"/>
      <c r="N184" s="194"/>
      <c r="O184" s="77"/>
      <c r="P184" s="77"/>
      <c r="Q184" s="77"/>
      <c r="R184" s="77"/>
      <c r="S184" s="77"/>
      <c r="T184" s="7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8" t="s">
        <v>226</v>
      </c>
      <c r="AU184" s="18" t="s">
        <v>85</v>
      </c>
    </row>
    <row r="185" s="12" customFormat="1" ht="25.92" customHeight="1">
      <c r="A185" s="12"/>
      <c r="B185" s="177"/>
      <c r="C185" s="12"/>
      <c r="D185" s="178" t="s">
        <v>74</v>
      </c>
      <c r="E185" s="179" t="s">
        <v>348</v>
      </c>
      <c r="F185" s="179" t="s">
        <v>349</v>
      </c>
      <c r="G185" s="12"/>
      <c r="H185" s="12"/>
      <c r="I185" s="180"/>
      <c r="J185" s="181">
        <f>BK185</f>
        <v>0</v>
      </c>
      <c r="K185" s="12"/>
      <c r="L185" s="177"/>
      <c r="M185" s="182"/>
      <c r="N185" s="183"/>
      <c r="O185" s="183"/>
      <c r="P185" s="184">
        <f>P186</f>
        <v>0</v>
      </c>
      <c r="Q185" s="183"/>
      <c r="R185" s="184">
        <f>R186</f>
        <v>0</v>
      </c>
      <c r="S185" s="183"/>
      <c r="T185" s="185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78" t="s">
        <v>132</v>
      </c>
      <c r="AT185" s="186" t="s">
        <v>74</v>
      </c>
      <c r="AU185" s="186" t="s">
        <v>75</v>
      </c>
      <c r="AY185" s="178" t="s">
        <v>129</v>
      </c>
      <c r="BK185" s="187">
        <f>BK186</f>
        <v>0</v>
      </c>
    </row>
    <row r="186" s="12" customFormat="1" ht="22.8" customHeight="1">
      <c r="A186" s="12"/>
      <c r="B186" s="177"/>
      <c r="C186" s="12"/>
      <c r="D186" s="178" t="s">
        <v>74</v>
      </c>
      <c r="E186" s="188" t="s">
        <v>350</v>
      </c>
      <c r="F186" s="188" t="s">
        <v>351</v>
      </c>
      <c r="G186" s="12"/>
      <c r="H186" s="12"/>
      <c r="I186" s="180"/>
      <c r="J186" s="189">
        <f>BK186</f>
        <v>0</v>
      </c>
      <c r="K186" s="12"/>
      <c r="L186" s="177"/>
      <c r="M186" s="182"/>
      <c r="N186" s="183"/>
      <c r="O186" s="183"/>
      <c r="P186" s="184">
        <f>SUM(P187:P188)</f>
        <v>0</v>
      </c>
      <c r="Q186" s="183"/>
      <c r="R186" s="184">
        <f>SUM(R187:R188)</f>
        <v>0</v>
      </c>
      <c r="S186" s="183"/>
      <c r="T186" s="185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78" t="s">
        <v>132</v>
      </c>
      <c r="AT186" s="186" t="s">
        <v>74</v>
      </c>
      <c r="AU186" s="186" t="s">
        <v>83</v>
      </c>
      <c r="AY186" s="178" t="s">
        <v>129</v>
      </c>
      <c r="BK186" s="187">
        <f>SUM(BK187:BK188)</f>
        <v>0</v>
      </c>
    </row>
    <row r="187" s="2" customFormat="1" ht="21.75" customHeight="1">
      <c r="A187" s="38"/>
      <c r="B187" s="150"/>
      <c r="C187" s="151" t="s">
        <v>151</v>
      </c>
      <c r="D187" s="151" t="s">
        <v>125</v>
      </c>
      <c r="E187" s="152" t="s">
        <v>358</v>
      </c>
      <c r="F187" s="153" t="s">
        <v>359</v>
      </c>
      <c r="G187" s="154" t="s">
        <v>241</v>
      </c>
      <c r="H187" s="155">
        <v>5</v>
      </c>
      <c r="I187" s="156"/>
      <c r="J187" s="157">
        <f>ROUND(I187*H187,2)</f>
        <v>0</v>
      </c>
      <c r="K187" s="153" t="s">
        <v>224</v>
      </c>
      <c r="L187" s="39"/>
      <c r="M187" s="158" t="s">
        <v>1</v>
      </c>
      <c r="N187" s="159" t="s">
        <v>40</v>
      </c>
      <c r="O187" s="77"/>
      <c r="P187" s="160">
        <f>O187*H187</f>
        <v>0</v>
      </c>
      <c r="Q187" s="160">
        <v>0</v>
      </c>
      <c r="R187" s="160">
        <f>Q187*H187</f>
        <v>0</v>
      </c>
      <c r="S187" s="160">
        <v>0</v>
      </c>
      <c r="T187" s="161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62" t="s">
        <v>354</v>
      </c>
      <c r="AT187" s="162" t="s">
        <v>125</v>
      </c>
      <c r="AU187" s="162" t="s">
        <v>85</v>
      </c>
      <c r="AY187" s="18" t="s">
        <v>129</v>
      </c>
      <c r="BE187" s="163">
        <f>IF(N187="základní",J187,0)</f>
        <v>0</v>
      </c>
      <c r="BF187" s="163">
        <f>IF(N187="snížená",J187,0)</f>
        <v>0</v>
      </c>
      <c r="BG187" s="163">
        <f>IF(N187="zákl. přenesená",J187,0)</f>
        <v>0</v>
      </c>
      <c r="BH187" s="163">
        <f>IF(N187="sníž. přenesená",J187,0)</f>
        <v>0</v>
      </c>
      <c r="BI187" s="163">
        <f>IF(N187="nulová",J187,0)</f>
        <v>0</v>
      </c>
      <c r="BJ187" s="18" t="s">
        <v>83</v>
      </c>
      <c r="BK187" s="163">
        <f>ROUND(I187*H187,2)</f>
        <v>0</v>
      </c>
      <c r="BL187" s="18" t="s">
        <v>354</v>
      </c>
      <c r="BM187" s="162" t="s">
        <v>425</v>
      </c>
    </row>
    <row r="188" s="2" customFormat="1">
      <c r="A188" s="38"/>
      <c r="B188" s="39"/>
      <c r="C188" s="38"/>
      <c r="D188" s="190" t="s">
        <v>226</v>
      </c>
      <c r="E188" s="38"/>
      <c r="F188" s="191" t="s">
        <v>361</v>
      </c>
      <c r="G188" s="38"/>
      <c r="H188" s="38"/>
      <c r="I188" s="192"/>
      <c r="J188" s="38"/>
      <c r="K188" s="38"/>
      <c r="L188" s="39"/>
      <c r="M188" s="193"/>
      <c r="N188" s="194"/>
      <c r="O188" s="77"/>
      <c r="P188" s="77"/>
      <c r="Q188" s="77"/>
      <c r="R188" s="77"/>
      <c r="S188" s="77"/>
      <c r="T188" s="7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8" t="s">
        <v>226</v>
      </c>
      <c r="AU188" s="18" t="s">
        <v>85</v>
      </c>
    </row>
    <row r="189" s="12" customFormat="1" ht="25.92" customHeight="1">
      <c r="A189" s="12"/>
      <c r="B189" s="177"/>
      <c r="C189" s="12"/>
      <c r="D189" s="178" t="s">
        <v>74</v>
      </c>
      <c r="E189" s="179" t="s">
        <v>362</v>
      </c>
      <c r="F189" s="179" t="s">
        <v>363</v>
      </c>
      <c r="G189" s="12"/>
      <c r="H189" s="12"/>
      <c r="I189" s="180"/>
      <c r="J189" s="181">
        <f>BK189</f>
        <v>0</v>
      </c>
      <c r="K189" s="12"/>
      <c r="L189" s="177"/>
      <c r="M189" s="182"/>
      <c r="N189" s="183"/>
      <c r="O189" s="183"/>
      <c r="P189" s="184">
        <f>P190</f>
        <v>0</v>
      </c>
      <c r="Q189" s="183"/>
      <c r="R189" s="184">
        <f>R190</f>
        <v>0</v>
      </c>
      <c r="S189" s="183"/>
      <c r="T189" s="185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78" t="s">
        <v>139</v>
      </c>
      <c r="AT189" s="186" t="s">
        <v>74</v>
      </c>
      <c r="AU189" s="186" t="s">
        <v>75</v>
      </c>
      <c r="AY189" s="178" t="s">
        <v>129</v>
      </c>
      <c r="BK189" s="187">
        <f>BK190</f>
        <v>0</v>
      </c>
    </row>
    <row r="190" s="12" customFormat="1" ht="22.8" customHeight="1">
      <c r="A190" s="12"/>
      <c r="B190" s="177"/>
      <c r="C190" s="12"/>
      <c r="D190" s="178" t="s">
        <v>74</v>
      </c>
      <c r="E190" s="188" t="s">
        <v>364</v>
      </c>
      <c r="F190" s="188" t="s">
        <v>365</v>
      </c>
      <c r="G190" s="12"/>
      <c r="H190" s="12"/>
      <c r="I190" s="180"/>
      <c r="J190" s="189">
        <f>BK190</f>
        <v>0</v>
      </c>
      <c r="K190" s="12"/>
      <c r="L190" s="177"/>
      <c r="M190" s="182"/>
      <c r="N190" s="183"/>
      <c r="O190" s="183"/>
      <c r="P190" s="184">
        <f>SUM(P191:P194)</f>
        <v>0</v>
      </c>
      <c r="Q190" s="183"/>
      <c r="R190" s="184">
        <f>SUM(R191:R194)</f>
        <v>0</v>
      </c>
      <c r="S190" s="183"/>
      <c r="T190" s="185">
        <f>SUM(T191:T194)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78" t="s">
        <v>139</v>
      </c>
      <c r="AT190" s="186" t="s">
        <v>74</v>
      </c>
      <c r="AU190" s="186" t="s">
        <v>83</v>
      </c>
      <c r="AY190" s="178" t="s">
        <v>129</v>
      </c>
      <c r="BK190" s="187">
        <f>SUM(BK191:BK194)</f>
        <v>0</v>
      </c>
    </row>
    <row r="191" s="2" customFormat="1" ht="21.75" customHeight="1">
      <c r="A191" s="38"/>
      <c r="B191" s="150"/>
      <c r="C191" s="151" t="s">
        <v>180</v>
      </c>
      <c r="D191" s="151" t="s">
        <v>125</v>
      </c>
      <c r="E191" s="152" t="s">
        <v>426</v>
      </c>
      <c r="F191" s="153" t="s">
        <v>427</v>
      </c>
      <c r="G191" s="154" t="s">
        <v>232</v>
      </c>
      <c r="H191" s="155">
        <v>750.72000000000003</v>
      </c>
      <c r="I191" s="156"/>
      <c r="J191" s="157">
        <f>ROUND(I191*H191,2)</f>
        <v>0</v>
      </c>
      <c r="K191" s="153" t="s">
        <v>1</v>
      </c>
      <c r="L191" s="39"/>
      <c r="M191" s="158" t="s">
        <v>1</v>
      </c>
      <c r="N191" s="159" t="s">
        <v>40</v>
      </c>
      <c r="O191" s="77"/>
      <c r="P191" s="160">
        <f>O191*H191</f>
        <v>0</v>
      </c>
      <c r="Q191" s="160">
        <v>0</v>
      </c>
      <c r="R191" s="160">
        <f>Q191*H191</f>
        <v>0</v>
      </c>
      <c r="S191" s="160">
        <v>0</v>
      </c>
      <c r="T191" s="161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62" t="s">
        <v>368</v>
      </c>
      <c r="AT191" s="162" t="s">
        <v>125</v>
      </c>
      <c r="AU191" s="162" t="s">
        <v>85</v>
      </c>
      <c r="AY191" s="18" t="s">
        <v>129</v>
      </c>
      <c r="BE191" s="163">
        <f>IF(N191="základní",J191,0)</f>
        <v>0</v>
      </c>
      <c r="BF191" s="163">
        <f>IF(N191="snížená",J191,0)</f>
        <v>0</v>
      </c>
      <c r="BG191" s="163">
        <f>IF(N191="zákl. přenesená",J191,0)</f>
        <v>0</v>
      </c>
      <c r="BH191" s="163">
        <f>IF(N191="sníž. přenesená",J191,0)</f>
        <v>0</v>
      </c>
      <c r="BI191" s="163">
        <f>IF(N191="nulová",J191,0)</f>
        <v>0</v>
      </c>
      <c r="BJ191" s="18" t="s">
        <v>83</v>
      </c>
      <c r="BK191" s="163">
        <f>ROUND(I191*H191,2)</f>
        <v>0</v>
      </c>
      <c r="BL191" s="18" t="s">
        <v>368</v>
      </c>
      <c r="BM191" s="162" t="s">
        <v>428</v>
      </c>
    </row>
    <row r="192" s="13" customFormat="1">
      <c r="A192" s="13"/>
      <c r="B192" s="195"/>
      <c r="C192" s="13"/>
      <c r="D192" s="196" t="s">
        <v>228</v>
      </c>
      <c r="E192" s="197" t="s">
        <v>1</v>
      </c>
      <c r="F192" s="198" t="s">
        <v>418</v>
      </c>
      <c r="G192" s="13"/>
      <c r="H192" s="199">
        <v>397.44</v>
      </c>
      <c r="I192" s="200"/>
      <c r="J192" s="13"/>
      <c r="K192" s="13"/>
      <c r="L192" s="195"/>
      <c r="M192" s="201"/>
      <c r="N192" s="202"/>
      <c r="O192" s="202"/>
      <c r="P192" s="202"/>
      <c r="Q192" s="202"/>
      <c r="R192" s="202"/>
      <c r="S192" s="202"/>
      <c r="T192" s="20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7" t="s">
        <v>228</v>
      </c>
      <c r="AU192" s="197" t="s">
        <v>85</v>
      </c>
      <c r="AV192" s="13" t="s">
        <v>85</v>
      </c>
      <c r="AW192" s="13" t="s">
        <v>31</v>
      </c>
      <c r="AX192" s="13" t="s">
        <v>75</v>
      </c>
      <c r="AY192" s="197" t="s">
        <v>129</v>
      </c>
    </row>
    <row r="193" s="13" customFormat="1">
      <c r="A193" s="13"/>
      <c r="B193" s="195"/>
      <c r="C193" s="13"/>
      <c r="D193" s="196" t="s">
        <v>228</v>
      </c>
      <c r="E193" s="197" t="s">
        <v>1</v>
      </c>
      <c r="F193" s="198" t="s">
        <v>419</v>
      </c>
      <c r="G193" s="13"/>
      <c r="H193" s="199">
        <v>353.27999999999997</v>
      </c>
      <c r="I193" s="200"/>
      <c r="J193" s="13"/>
      <c r="K193" s="13"/>
      <c r="L193" s="195"/>
      <c r="M193" s="201"/>
      <c r="N193" s="202"/>
      <c r="O193" s="202"/>
      <c r="P193" s="202"/>
      <c r="Q193" s="202"/>
      <c r="R193" s="202"/>
      <c r="S193" s="202"/>
      <c r="T193" s="20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7" t="s">
        <v>228</v>
      </c>
      <c r="AU193" s="197" t="s">
        <v>85</v>
      </c>
      <c r="AV193" s="13" t="s">
        <v>85</v>
      </c>
      <c r="AW193" s="13" t="s">
        <v>31</v>
      </c>
      <c r="AX193" s="13" t="s">
        <v>75</v>
      </c>
      <c r="AY193" s="197" t="s">
        <v>129</v>
      </c>
    </row>
    <row r="194" s="14" customFormat="1">
      <c r="A194" s="14"/>
      <c r="B194" s="204"/>
      <c r="C194" s="14"/>
      <c r="D194" s="196" t="s">
        <v>228</v>
      </c>
      <c r="E194" s="205" t="s">
        <v>1</v>
      </c>
      <c r="F194" s="206" t="s">
        <v>238</v>
      </c>
      <c r="G194" s="14"/>
      <c r="H194" s="207">
        <v>750.72000000000003</v>
      </c>
      <c r="I194" s="208"/>
      <c r="J194" s="14"/>
      <c r="K194" s="14"/>
      <c r="L194" s="204"/>
      <c r="M194" s="219"/>
      <c r="N194" s="220"/>
      <c r="O194" s="220"/>
      <c r="P194" s="220"/>
      <c r="Q194" s="220"/>
      <c r="R194" s="220"/>
      <c r="S194" s="220"/>
      <c r="T194" s="22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05" t="s">
        <v>228</v>
      </c>
      <c r="AU194" s="205" t="s">
        <v>85</v>
      </c>
      <c r="AV194" s="14" t="s">
        <v>128</v>
      </c>
      <c r="AW194" s="14" t="s">
        <v>31</v>
      </c>
      <c r="AX194" s="14" t="s">
        <v>83</v>
      </c>
      <c r="AY194" s="205" t="s">
        <v>129</v>
      </c>
    </row>
    <row r="195" s="2" customFormat="1" ht="6.96" customHeight="1">
      <c r="A195" s="38"/>
      <c r="B195" s="60"/>
      <c r="C195" s="61"/>
      <c r="D195" s="61"/>
      <c r="E195" s="61"/>
      <c r="F195" s="61"/>
      <c r="G195" s="61"/>
      <c r="H195" s="61"/>
      <c r="I195" s="61"/>
      <c r="J195" s="61"/>
      <c r="K195" s="61"/>
      <c r="L195" s="39"/>
      <c r="M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</row>
  </sheetData>
  <autoFilter ref="C128:K194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hyperlinks>
    <hyperlink ref="F133" r:id="rId1" display="https://podminky.urs.cz/item/CS_URS_2024_02/978036191"/>
    <hyperlink ref="F141" r:id="rId2" display="https://podminky.urs.cz/item/CS_URS_2024_02/997006014"/>
    <hyperlink ref="F143" r:id="rId3" display="https://podminky.urs.cz/item/CS_URS_2024_02/997013501"/>
    <hyperlink ref="F145" r:id="rId4" display="https://podminky.urs.cz/item/CS_URS_2024_02/997013509"/>
    <hyperlink ref="F147" r:id="rId5" display="https://podminky.urs.cz/item/CS_URS_2024_02/997013821"/>
    <hyperlink ref="F152" r:id="rId6" display="https://podminky.urs.cz/item/CS_URS_2024_02/997013871"/>
    <hyperlink ref="F157" r:id="rId7" display="https://podminky.urs.cz/item/CS_URS_2024_02/741372833"/>
    <hyperlink ref="F159" r:id="rId8" display="https://podminky.urs.cz/item/CS_URS_2024_02/741421821"/>
    <hyperlink ref="F162" r:id="rId9" display="https://podminky.urs.cz/item/CS_URS_2024_02/762814811"/>
    <hyperlink ref="F165" r:id="rId10" display="https://podminky.urs.cz/item/CS_URS_2024_02/764002841"/>
    <hyperlink ref="F170" r:id="rId11" display="https://podminky.urs.cz/item/CS_URS_2024_02/764002881"/>
    <hyperlink ref="F173" r:id="rId12" display="https://podminky.urs.cz/item/CS_URS_2024_02/764004801"/>
    <hyperlink ref="F175" r:id="rId13" display="https://podminky.urs.cz/item/CS_URS_2024_02/764004861"/>
    <hyperlink ref="F178" r:id="rId14" display="https://podminky.urs.cz/item/CS_URS_2024_02/765131851"/>
    <hyperlink ref="F184" r:id="rId15" display="https://podminky.urs.cz/item/CS_URS_2024_02/767996701"/>
    <hyperlink ref="F188" r:id="rId16" display="https://podminky.urs.cz/item/CS_URS_2024_02/2182202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104</v>
      </c>
      <c r="L4" s="21"/>
      <c r="M4" s="120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1" t="str">
        <f>'Rekapitulace stavby'!K6</f>
        <v>Louny střecha TSM</v>
      </c>
      <c r="F7" s="31"/>
      <c r="G7" s="31"/>
      <c r="H7" s="31"/>
      <c r="L7" s="21"/>
    </row>
    <row r="8" s="2" customFormat="1" ht="12" customHeight="1">
      <c r="A8" s="38"/>
      <c r="B8" s="39"/>
      <c r="C8" s="38"/>
      <c r="D8" s="31" t="s">
        <v>105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429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18</v>
      </c>
      <c r="E11" s="38"/>
      <c r="F11" s="26" t="s">
        <v>1</v>
      </c>
      <c r="G11" s="38"/>
      <c r="H11" s="38"/>
      <c r="I11" s="31" t="s">
        <v>19</v>
      </c>
      <c r="J11" s="26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20</v>
      </c>
      <c r="E12" s="38"/>
      <c r="F12" s="26" t="s">
        <v>21</v>
      </c>
      <c r="G12" s="38"/>
      <c r="H12" s="38"/>
      <c r="I12" s="31" t="s">
        <v>22</v>
      </c>
      <c r="J12" s="69" t="str">
        <f>'Rekapitulace stavby'!AN8</f>
        <v>6. 1. 2025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24</v>
      </c>
      <c r="E14" s="38"/>
      <c r="F14" s="38"/>
      <c r="G14" s="38"/>
      <c r="H14" s="38"/>
      <c r="I14" s="31" t="s">
        <v>25</v>
      </c>
      <c r="J14" s="26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tr">
        <f>IF('Rekapitulace stavby'!E11="","",'Rekapitulace stavby'!E11)</f>
        <v xml:space="preserve"> </v>
      </c>
      <c r="F15" s="38"/>
      <c r="G15" s="38"/>
      <c r="H15" s="38"/>
      <c r="I15" s="31" t="s">
        <v>27</v>
      </c>
      <c r="J15" s="26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28</v>
      </c>
      <c r="E17" s="38"/>
      <c r="F17" s="38"/>
      <c r="G17" s="38"/>
      <c r="H17" s="38"/>
      <c r="I17" s="31" t="s">
        <v>25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30</v>
      </c>
      <c r="E20" s="38"/>
      <c r="F20" s="38"/>
      <c r="G20" s="38"/>
      <c r="H20" s="38"/>
      <c r="I20" s="31" t="s">
        <v>25</v>
      </c>
      <c r="J20" s="26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tr">
        <f>IF('Rekapitulace stavby'!E17="","",'Rekapitulace stavby'!E17)</f>
        <v xml:space="preserve"> </v>
      </c>
      <c r="F21" s="38"/>
      <c r="G21" s="38"/>
      <c r="H21" s="38"/>
      <c r="I21" s="31" t="s">
        <v>27</v>
      </c>
      <c r="J21" s="26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32</v>
      </c>
      <c r="E23" s="38"/>
      <c r="F23" s="38"/>
      <c r="G23" s="38"/>
      <c r="H23" s="38"/>
      <c r="I23" s="31" t="s">
        <v>25</v>
      </c>
      <c r="J23" s="26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tr">
        <f>IF('Rekapitulace stavby'!E20="","",'Rekapitulace stavby'!E20)</f>
        <v xml:space="preserve"> </v>
      </c>
      <c r="F24" s="38"/>
      <c r="G24" s="38"/>
      <c r="H24" s="38"/>
      <c r="I24" s="31" t="s">
        <v>27</v>
      </c>
      <c r="J24" s="26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33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ROUND(J124,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1" t="s">
        <v>40</v>
      </c>
      <c r="F33" s="127">
        <f>ROUND((SUM(BE124:BE178)),  2)</f>
        <v>0</v>
      </c>
      <c r="G33" s="38"/>
      <c r="H33" s="38"/>
      <c r="I33" s="128">
        <v>0.20999999999999999</v>
      </c>
      <c r="J33" s="127">
        <f>ROUND(((SUM(BE124:BE178))*I33),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41</v>
      </c>
      <c r="F34" s="127">
        <f>ROUND((SUM(BF124:BF178)),  2)</f>
        <v>0</v>
      </c>
      <c r="G34" s="38"/>
      <c r="H34" s="38"/>
      <c r="I34" s="128">
        <v>0.12</v>
      </c>
      <c r="J34" s="127">
        <f>ROUND(((SUM(BF124:BF178))*I34),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42</v>
      </c>
      <c r="F35" s="127">
        <f>ROUND((SUM(BG124:BG178)),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43</v>
      </c>
      <c r="F36" s="127">
        <f>ROUND((SUM(BH124:BH178)),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44</v>
      </c>
      <c r="F37" s="127">
        <f>ROUND((SUM(BI124:BI178)),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107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Louny střecha TSM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1" t="s">
        <v>105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SO2n - Objekč č. 2 - nové konstrukce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20</v>
      </c>
      <c r="D89" s="38"/>
      <c r="E89" s="38"/>
      <c r="F89" s="26" t="str">
        <f>F12</f>
        <v>Louny</v>
      </c>
      <c r="G89" s="38"/>
      <c r="H89" s="38"/>
      <c r="I89" s="31" t="s">
        <v>22</v>
      </c>
      <c r="J89" s="69" t="str">
        <f>IF(J12="","",J12)</f>
        <v>6. 1. 2025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31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31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108</v>
      </c>
      <c r="D94" s="129"/>
      <c r="E94" s="129"/>
      <c r="F94" s="129"/>
      <c r="G94" s="129"/>
      <c r="H94" s="129"/>
      <c r="I94" s="129"/>
      <c r="J94" s="138" t="s">
        <v>109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110</v>
      </c>
      <c r="D96" s="38"/>
      <c r="E96" s="38"/>
      <c r="F96" s="38"/>
      <c r="G96" s="38"/>
      <c r="H96" s="38"/>
      <c r="I96" s="38"/>
      <c r="J96" s="96">
        <f>J124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8" t="s">
        <v>111</v>
      </c>
    </row>
    <row r="97" s="10" customFormat="1" ht="24.96" customHeight="1">
      <c r="A97" s="10"/>
      <c r="B97" s="169"/>
      <c r="C97" s="10"/>
      <c r="D97" s="170" t="s">
        <v>203</v>
      </c>
      <c r="E97" s="171"/>
      <c r="F97" s="171"/>
      <c r="G97" s="171"/>
      <c r="H97" s="171"/>
      <c r="I97" s="171"/>
      <c r="J97" s="172">
        <f>J125</f>
        <v>0</v>
      </c>
      <c r="K97" s="10"/>
      <c r="L97" s="169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1" customFormat="1" ht="19.92" customHeight="1">
      <c r="A98" s="11"/>
      <c r="B98" s="173"/>
      <c r="C98" s="11"/>
      <c r="D98" s="174" t="s">
        <v>430</v>
      </c>
      <c r="E98" s="175"/>
      <c r="F98" s="175"/>
      <c r="G98" s="175"/>
      <c r="H98" s="175"/>
      <c r="I98" s="175"/>
      <c r="J98" s="176">
        <f>J126</f>
        <v>0</v>
      </c>
      <c r="K98" s="11"/>
      <c r="L98" s="173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</row>
    <row r="99" s="11" customFormat="1" ht="19.92" customHeight="1">
      <c r="A99" s="11"/>
      <c r="B99" s="173"/>
      <c r="C99" s="11"/>
      <c r="D99" s="174" t="s">
        <v>204</v>
      </c>
      <c r="E99" s="175"/>
      <c r="F99" s="175"/>
      <c r="G99" s="175"/>
      <c r="H99" s="175"/>
      <c r="I99" s="175"/>
      <c r="J99" s="176">
        <f>J141</f>
        <v>0</v>
      </c>
      <c r="K99" s="11"/>
      <c r="L99" s="173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</row>
    <row r="100" s="10" customFormat="1" ht="24.96" customHeight="1">
      <c r="A100" s="10"/>
      <c r="B100" s="169"/>
      <c r="C100" s="10"/>
      <c r="D100" s="170" t="s">
        <v>206</v>
      </c>
      <c r="E100" s="171"/>
      <c r="F100" s="171"/>
      <c r="G100" s="171"/>
      <c r="H100" s="171"/>
      <c r="I100" s="171"/>
      <c r="J100" s="172">
        <f>J143</f>
        <v>0</v>
      </c>
      <c r="K100" s="10"/>
      <c r="L100" s="16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1" customFormat="1" ht="19.92" customHeight="1">
      <c r="A101" s="11"/>
      <c r="B101" s="173"/>
      <c r="C101" s="11"/>
      <c r="D101" s="174" t="s">
        <v>211</v>
      </c>
      <c r="E101" s="175"/>
      <c r="F101" s="175"/>
      <c r="G101" s="175"/>
      <c r="H101" s="175"/>
      <c r="I101" s="175"/>
      <c r="J101" s="176">
        <f>J144</f>
        <v>0</v>
      </c>
      <c r="K101" s="11"/>
      <c r="L101" s="173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</row>
    <row r="102" s="11" customFormat="1" ht="19.92" customHeight="1">
      <c r="A102" s="11"/>
      <c r="B102" s="173"/>
      <c r="C102" s="11"/>
      <c r="D102" s="174" t="s">
        <v>212</v>
      </c>
      <c r="E102" s="175"/>
      <c r="F102" s="175"/>
      <c r="G102" s="175"/>
      <c r="H102" s="175"/>
      <c r="I102" s="175"/>
      <c r="J102" s="176">
        <f>J154</f>
        <v>0</v>
      </c>
      <c r="K102" s="11"/>
      <c r="L102" s="173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</row>
    <row r="103" s="10" customFormat="1" ht="24.96" customHeight="1">
      <c r="A103" s="10"/>
      <c r="B103" s="169"/>
      <c r="C103" s="10"/>
      <c r="D103" s="170" t="s">
        <v>214</v>
      </c>
      <c r="E103" s="171"/>
      <c r="F103" s="171"/>
      <c r="G103" s="171"/>
      <c r="H103" s="171"/>
      <c r="I103" s="171"/>
      <c r="J103" s="172">
        <f>J176</f>
        <v>0</v>
      </c>
      <c r="K103" s="10"/>
      <c r="L103" s="16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1" customFormat="1" ht="19.92" customHeight="1">
      <c r="A104" s="11"/>
      <c r="B104" s="173"/>
      <c r="C104" s="11"/>
      <c r="D104" s="174" t="s">
        <v>215</v>
      </c>
      <c r="E104" s="175"/>
      <c r="F104" s="175"/>
      <c r="G104" s="175"/>
      <c r="H104" s="175"/>
      <c r="I104" s="175"/>
      <c r="J104" s="176">
        <f>J177</f>
        <v>0</v>
      </c>
      <c r="K104" s="11"/>
      <c r="L104" s="173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</row>
    <row r="105" s="2" customFormat="1" ht="21.84" customHeight="1">
      <c r="A105" s="38"/>
      <c r="B105" s="39"/>
      <c r="C105" s="38"/>
      <c r="D105" s="38"/>
      <c r="E105" s="38"/>
      <c r="F105" s="38"/>
      <c r="G105" s="38"/>
      <c r="H105" s="38"/>
      <c r="I105" s="38"/>
      <c r="J105" s="38"/>
      <c r="K105" s="38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2" t="s">
        <v>112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38"/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1" t="s">
        <v>16</v>
      </c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38"/>
      <c r="D114" s="38"/>
      <c r="E114" s="121" t="str">
        <f>E7</f>
        <v>Louny střecha TSM</v>
      </c>
      <c r="F114" s="31"/>
      <c r="G114" s="31"/>
      <c r="H114" s="31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1" t="s">
        <v>105</v>
      </c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38"/>
      <c r="D116" s="38"/>
      <c r="E116" s="67" t="str">
        <f>E9</f>
        <v>SO2n - Objekč č. 2 - nové konstrukce</v>
      </c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1" t="s">
        <v>20</v>
      </c>
      <c r="D118" s="38"/>
      <c r="E118" s="38"/>
      <c r="F118" s="26" t="str">
        <f>F12</f>
        <v>Louny</v>
      </c>
      <c r="G118" s="38"/>
      <c r="H118" s="38"/>
      <c r="I118" s="31" t="s">
        <v>22</v>
      </c>
      <c r="J118" s="69" t="str">
        <f>IF(J12="","",J12)</f>
        <v>6. 1. 2025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1" t="s">
        <v>24</v>
      </c>
      <c r="D120" s="38"/>
      <c r="E120" s="38"/>
      <c r="F120" s="26" t="str">
        <f>E15</f>
        <v xml:space="preserve"> </v>
      </c>
      <c r="G120" s="38"/>
      <c r="H120" s="38"/>
      <c r="I120" s="31" t="s">
        <v>30</v>
      </c>
      <c r="J120" s="36" t="str">
        <f>E21</f>
        <v xml:space="preserve"> </v>
      </c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1" t="s">
        <v>28</v>
      </c>
      <c r="D121" s="38"/>
      <c r="E121" s="38"/>
      <c r="F121" s="26" t="str">
        <f>IF(E18="","",E18)</f>
        <v>Vyplň údaj</v>
      </c>
      <c r="G121" s="38"/>
      <c r="H121" s="38"/>
      <c r="I121" s="31" t="s">
        <v>32</v>
      </c>
      <c r="J121" s="36" t="str">
        <f>E24</f>
        <v xml:space="preserve"> 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9" customFormat="1" ht="29.28" customHeight="1">
      <c r="A123" s="140"/>
      <c r="B123" s="141"/>
      <c r="C123" s="142" t="s">
        <v>113</v>
      </c>
      <c r="D123" s="143" t="s">
        <v>60</v>
      </c>
      <c r="E123" s="143" t="s">
        <v>56</v>
      </c>
      <c r="F123" s="143" t="s">
        <v>57</v>
      </c>
      <c r="G123" s="143" t="s">
        <v>114</v>
      </c>
      <c r="H123" s="143" t="s">
        <v>115</v>
      </c>
      <c r="I123" s="143" t="s">
        <v>116</v>
      </c>
      <c r="J123" s="143" t="s">
        <v>109</v>
      </c>
      <c r="K123" s="144" t="s">
        <v>117</v>
      </c>
      <c r="L123" s="145"/>
      <c r="M123" s="86" t="s">
        <v>1</v>
      </c>
      <c r="N123" s="87" t="s">
        <v>39</v>
      </c>
      <c r="O123" s="87" t="s">
        <v>118</v>
      </c>
      <c r="P123" s="87" t="s">
        <v>119</v>
      </c>
      <c r="Q123" s="87" t="s">
        <v>120</v>
      </c>
      <c r="R123" s="87" t="s">
        <v>121</v>
      </c>
      <c r="S123" s="87" t="s">
        <v>122</v>
      </c>
      <c r="T123" s="88" t="s">
        <v>123</v>
      </c>
      <c r="U123" s="140"/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/>
    </row>
    <row r="124" s="2" customFormat="1" ht="22.8" customHeight="1">
      <c r="A124" s="38"/>
      <c r="B124" s="39"/>
      <c r="C124" s="93" t="s">
        <v>124</v>
      </c>
      <c r="D124" s="38"/>
      <c r="E124" s="38"/>
      <c r="F124" s="38"/>
      <c r="G124" s="38"/>
      <c r="H124" s="38"/>
      <c r="I124" s="38"/>
      <c r="J124" s="146">
        <f>BK124</f>
        <v>0</v>
      </c>
      <c r="K124" s="38"/>
      <c r="L124" s="39"/>
      <c r="M124" s="89"/>
      <c r="N124" s="73"/>
      <c r="O124" s="90"/>
      <c r="P124" s="147">
        <f>P125+P143+P176</f>
        <v>0</v>
      </c>
      <c r="Q124" s="90"/>
      <c r="R124" s="147">
        <f>R125+R143+R176</f>
        <v>14.68265896</v>
      </c>
      <c r="S124" s="90"/>
      <c r="T124" s="148">
        <f>T125+T143+T176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8" t="s">
        <v>74</v>
      </c>
      <c r="AU124" s="18" t="s">
        <v>111</v>
      </c>
      <c r="BK124" s="149">
        <f>BK125+BK143+BK176</f>
        <v>0</v>
      </c>
    </row>
    <row r="125" s="12" customFormat="1" ht="25.92" customHeight="1">
      <c r="A125" s="12"/>
      <c r="B125" s="177"/>
      <c r="C125" s="12"/>
      <c r="D125" s="178" t="s">
        <v>74</v>
      </c>
      <c r="E125" s="179" t="s">
        <v>218</v>
      </c>
      <c r="F125" s="179" t="s">
        <v>219</v>
      </c>
      <c r="G125" s="12"/>
      <c r="H125" s="12"/>
      <c r="I125" s="180"/>
      <c r="J125" s="181">
        <f>BK125</f>
        <v>0</v>
      </c>
      <c r="K125" s="12"/>
      <c r="L125" s="177"/>
      <c r="M125" s="182"/>
      <c r="N125" s="183"/>
      <c r="O125" s="183"/>
      <c r="P125" s="184">
        <f>P126+P141</f>
        <v>0</v>
      </c>
      <c r="Q125" s="183"/>
      <c r="R125" s="184">
        <f>R126+R141</f>
        <v>5.5757370000000002</v>
      </c>
      <c r="S125" s="183"/>
      <c r="T125" s="185">
        <f>T126+T141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8" t="s">
        <v>83</v>
      </c>
      <c r="AT125" s="186" t="s">
        <v>74</v>
      </c>
      <c r="AU125" s="186" t="s">
        <v>75</v>
      </c>
      <c r="AY125" s="178" t="s">
        <v>129</v>
      </c>
      <c r="BK125" s="187">
        <f>BK126+BK141</f>
        <v>0</v>
      </c>
    </row>
    <row r="126" s="12" customFormat="1" ht="22.8" customHeight="1">
      <c r="A126" s="12"/>
      <c r="B126" s="177"/>
      <c r="C126" s="12"/>
      <c r="D126" s="178" t="s">
        <v>74</v>
      </c>
      <c r="E126" s="188" t="s">
        <v>135</v>
      </c>
      <c r="F126" s="188" t="s">
        <v>431</v>
      </c>
      <c r="G126" s="12"/>
      <c r="H126" s="12"/>
      <c r="I126" s="180"/>
      <c r="J126" s="189">
        <f>BK126</f>
        <v>0</v>
      </c>
      <c r="K126" s="12"/>
      <c r="L126" s="177"/>
      <c r="M126" s="182"/>
      <c r="N126" s="183"/>
      <c r="O126" s="183"/>
      <c r="P126" s="184">
        <f>SUM(P127:P140)</f>
        <v>0</v>
      </c>
      <c r="Q126" s="183"/>
      <c r="R126" s="184">
        <f>SUM(R127:R140)</f>
        <v>1.0535969999999999</v>
      </c>
      <c r="S126" s="183"/>
      <c r="T126" s="185">
        <f>SUM(T127:T140)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8" t="s">
        <v>83</v>
      </c>
      <c r="AT126" s="186" t="s">
        <v>74</v>
      </c>
      <c r="AU126" s="186" t="s">
        <v>83</v>
      </c>
      <c r="AY126" s="178" t="s">
        <v>129</v>
      </c>
      <c r="BK126" s="187">
        <f>SUM(BK127:BK140)</f>
        <v>0</v>
      </c>
    </row>
    <row r="127" s="2" customFormat="1" ht="21.75" customHeight="1">
      <c r="A127" s="38"/>
      <c r="B127" s="150"/>
      <c r="C127" s="151" t="s">
        <v>83</v>
      </c>
      <c r="D127" s="151" t="s">
        <v>125</v>
      </c>
      <c r="E127" s="152" t="s">
        <v>432</v>
      </c>
      <c r="F127" s="153" t="s">
        <v>433</v>
      </c>
      <c r="G127" s="154" t="s">
        <v>232</v>
      </c>
      <c r="H127" s="155">
        <v>82.75</v>
      </c>
      <c r="I127" s="156"/>
      <c r="J127" s="157">
        <f>ROUND(I127*H127,2)</f>
        <v>0</v>
      </c>
      <c r="K127" s="153" t="s">
        <v>224</v>
      </c>
      <c r="L127" s="39"/>
      <c r="M127" s="158" t="s">
        <v>1</v>
      </c>
      <c r="N127" s="159" t="s">
        <v>40</v>
      </c>
      <c r="O127" s="77"/>
      <c r="P127" s="160">
        <f>O127*H127</f>
        <v>0</v>
      </c>
      <c r="Q127" s="160">
        <v>0.0043800000000000002</v>
      </c>
      <c r="R127" s="160">
        <f>Q127*H127</f>
        <v>0.36244500000000002</v>
      </c>
      <c r="S127" s="160">
        <v>0</v>
      </c>
      <c r="T127" s="161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62" t="s">
        <v>128</v>
      </c>
      <c r="AT127" s="162" t="s">
        <v>125</v>
      </c>
      <c r="AU127" s="162" t="s">
        <v>85</v>
      </c>
      <c r="AY127" s="18" t="s">
        <v>129</v>
      </c>
      <c r="BE127" s="163">
        <f>IF(N127="základní",J127,0)</f>
        <v>0</v>
      </c>
      <c r="BF127" s="163">
        <f>IF(N127="snížená",J127,0)</f>
        <v>0</v>
      </c>
      <c r="BG127" s="163">
        <f>IF(N127="zákl. přenesená",J127,0)</f>
        <v>0</v>
      </c>
      <c r="BH127" s="163">
        <f>IF(N127="sníž. přenesená",J127,0)</f>
        <v>0</v>
      </c>
      <c r="BI127" s="163">
        <f>IF(N127="nulová",J127,0)</f>
        <v>0</v>
      </c>
      <c r="BJ127" s="18" t="s">
        <v>83</v>
      </c>
      <c r="BK127" s="163">
        <f>ROUND(I127*H127,2)</f>
        <v>0</v>
      </c>
      <c r="BL127" s="18" t="s">
        <v>128</v>
      </c>
      <c r="BM127" s="162" t="s">
        <v>434</v>
      </c>
    </row>
    <row r="128" s="2" customFormat="1">
      <c r="A128" s="38"/>
      <c r="B128" s="39"/>
      <c r="C128" s="38"/>
      <c r="D128" s="190" t="s">
        <v>226</v>
      </c>
      <c r="E128" s="38"/>
      <c r="F128" s="191" t="s">
        <v>435</v>
      </c>
      <c r="G128" s="38"/>
      <c r="H128" s="38"/>
      <c r="I128" s="192"/>
      <c r="J128" s="38"/>
      <c r="K128" s="38"/>
      <c r="L128" s="39"/>
      <c r="M128" s="193"/>
      <c r="N128" s="194"/>
      <c r="O128" s="77"/>
      <c r="P128" s="77"/>
      <c r="Q128" s="77"/>
      <c r="R128" s="77"/>
      <c r="S128" s="77"/>
      <c r="T128" s="7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8" t="s">
        <v>226</v>
      </c>
      <c r="AU128" s="18" t="s">
        <v>85</v>
      </c>
    </row>
    <row r="129" s="13" customFormat="1">
      <c r="A129" s="13"/>
      <c r="B129" s="195"/>
      <c r="C129" s="13"/>
      <c r="D129" s="196" t="s">
        <v>228</v>
      </c>
      <c r="E129" s="197" t="s">
        <v>1</v>
      </c>
      <c r="F129" s="198" t="s">
        <v>373</v>
      </c>
      <c r="G129" s="13"/>
      <c r="H129" s="199">
        <v>1.1699999999999999</v>
      </c>
      <c r="I129" s="200"/>
      <c r="J129" s="13"/>
      <c r="K129" s="13"/>
      <c r="L129" s="195"/>
      <c r="M129" s="201"/>
      <c r="N129" s="202"/>
      <c r="O129" s="202"/>
      <c r="P129" s="202"/>
      <c r="Q129" s="202"/>
      <c r="R129" s="202"/>
      <c r="S129" s="202"/>
      <c r="T129" s="20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7" t="s">
        <v>228</v>
      </c>
      <c r="AU129" s="197" t="s">
        <v>85</v>
      </c>
      <c r="AV129" s="13" t="s">
        <v>85</v>
      </c>
      <c r="AW129" s="13" t="s">
        <v>31</v>
      </c>
      <c r="AX129" s="13" t="s">
        <v>75</v>
      </c>
      <c r="AY129" s="197" t="s">
        <v>129</v>
      </c>
    </row>
    <row r="130" s="13" customFormat="1">
      <c r="A130" s="13"/>
      <c r="B130" s="195"/>
      <c r="C130" s="13"/>
      <c r="D130" s="196" t="s">
        <v>228</v>
      </c>
      <c r="E130" s="197" t="s">
        <v>1</v>
      </c>
      <c r="F130" s="198" t="s">
        <v>374</v>
      </c>
      <c r="G130" s="13"/>
      <c r="H130" s="199">
        <v>6.1100000000000003</v>
      </c>
      <c r="I130" s="200"/>
      <c r="J130" s="13"/>
      <c r="K130" s="13"/>
      <c r="L130" s="195"/>
      <c r="M130" s="201"/>
      <c r="N130" s="202"/>
      <c r="O130" s="202"/>
      <c r="P130" s="202"/>
      <c r="Q130" s="202"/>
      <c r="R130" s="202"/>
      <c r="S130" s="202"/>
      <c r="T130" s="20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7" t="s">
        <v>228</v>
      </c>
      <c r="AU130" s="197" t="s">
        <v>85</v>
      </c>
      <c r="AV130" s="13" t="s">
        <v>85</v>
      </c>
      <c r="AW130" s="13" t="s">
        <v>31</v>
      </c>
      <c r="AX130" s="13" t="s">
        <v>75</v>
      </c>
      <c r="AY130" s="197" t="s">
        <v>129</v>
      </c>
    </row>
    <row r="131" s="15" customFormat="1">
      <c r="A131" s="15"/>
      <c r="B131" s="212"/>
      <c r="C131" s="15"/>
      <c r="D131" s="196" t="s">
        <v>228</v>
      </c>
      <c r="E131" s="213" t="s">
        <v>1</v>
      </c>
      <c r="F131" s="214" t="s">
        <v>436</v>
      </c>
      <c r="G131" s="15"/>
      <c r="H131" s="213" t="s">
        <v>1</v>
      </c>
      <c r="I131" s="215"/>
      <c r="J131" s="15"/>
      <c r="K131" s="15"/>
      <c r="L131" s="212"/>
      <c r="M131" s="216"/>
      <c r="N131" s="217"/>
      <c r="O131" s="217"/>
      <c r="P131" s="217"/>
      <c r="Q131" s="217"/>
      <c r="R131" s="217"/>
      <c r="S131" s="217"/>
      <c r="T131" s="218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13" t="s">
        <v>228</v>
      </c>
      <c r="AU131" s="213" t="s">
        <v>85</v>
      </c>
      <c r="AV131" s="15" t="s">
        <v>83</v>
      </c>
      <c r="AW131" s="15" t="s">
        <v>31</v>
      </c>
      <c r="AX131" s="15" t="s">
        <v>75</v>
      </c>
      <c r="AY131" s="213" t="s">
        <v>129</v>
      </c>
    </row>
    <row r="132" s="13" customFormat="1">
      <c r="A132" s="13"/>
      <c r="B132" s="195"/>
      <c r="C132" s="13"/>
      <c r="D132" s="196" t="s">
        <v>228</v>
      </c>
      <c r="E132" s="197" t="s">
        <v>1</v>
      </c>
      <c r="F132" s="198" t="s">
        <v>437</v>
      </c>
      <c r="G132" s="13"/>
      <c r="H132" s="199">
        <v>75.469999999999999</v>
      </c>
      <c r="I132" s="200"/>
      <c r="J132" s="13"/>
      <c r="K132" s="13"/>
      <c r="L132" s="195"/>
      <c r="M132" s="201"/>
      <c r="N132" s="202"/>
      <c r="O132" s="202"/>
      <c r="P132" s="202"/>
      <c r="Q132" s="202"/>
      <c r="R132" s="202"/>
      <c r="S132" s="202"/>
      <c r="T132" s="20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7" t="s">
        <v>228</v>
      </c>
      <c r="AU132" s="197" t="s">
        <v>85</v>
      </c>
      <c r="AV132" s="13" t="s">
        <v>85</v>
      </c>
      <c r="AW132" s="13" t="s">
        <v>31</v>
      </c>
      <c r="AX132" s="13" t="s">
        <v>75</v>
      </c>
      <c r="AY132" s="197" t="s">
        <v>129</v>
      </c>
    </row>
    <row r="133" s="14" customFormat="1">
      <c r="A133" s="14"/>
      <c r="B133" s="204"/>
      <c r="C133" s="14"/>
      <c r="D133" s="196" t="s">
        <v>228</v>
      </c>
      <c r="E133" s="205" t="s">
        <v>1</v>
      </c>
      <c r="F133" s="206" t="s">
        <v>238</v>
      </c>
      <c r="G133" s="14"/>
      <c r="H133" s="207">
        <v>82.75</v>
      </c>
      <c r="I133" s="208"/>
      <c r="J133" s="14"/>
      <c r="K133" s="14"/>
      <c r="L133" s="204"/>
      <c r="M133" s="209"/>
      <c r="N133" s="210"/>
      <c r="O133" s="210"/>
      <c r="P133" s="210"/>
      <c r="Q133" s="210"/>
      <c r="R133" s="210"/>
      <c r="S133" s="210"/>
      <c r="T133" s="21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05" t="s">
        <v>228</v>
      </c>
      <c r="AU133" s="205" t="s">
        <v>85</v>
      </c>
      <c r="AV133" s="14" t="s">
        <v>128</v>
      </c>
      <c r="AW133" s="14" t="s">
        <v>31</v>
      </c>
      <c r="AX133" s="14" t="s">
        <v>83</v>
      </c>
      <c r="AY133" s="205" t="s">
        <v>129</v>
      </c>
    </row>
    <row r="134" s="2" customFormat="1" ht="24.15" customHeight="1">
      <c r="A134" s="38"/>
      <c r="B134" s="150"/>
      <c r="C134" s="151" t="s">
        <v>85</v>
      </c>
      <c r="D134" s="151" t="s">
        <v>125</v>
      </c>
      <c r="E134" s="152" t="s">
        <v>438</v>
      </c>
      <c r="F134" s="153" t="s">
        <v>439</v>
      </c>
      <c r="G134" s="154" t="s">
        <v>232</v>
      </c>
      <c r="H134" s="155">
        <v>29.920000000000002</v>
      </c>
      <c r="I134" s="156"/>
      <c r="J134" s="157">
        <f>ROUND(I134*H134,2)</f>
        <v>0</v>
      </c>
      <c r="K134" s="153" t="s">
        <v>224</v>
      </c>
      <c r="L134" s="39"/>
      <c r="M134" s="158" t="s">
        <v>1</v>
      </c>
      <c r="N134" s="159" t="s">
        <v>40</v>
      </c>
      <c r="O134" s="77"/>
      <c r="P134" s="160">
        <f>O134*H134</f>
        <v>0</v>
      </c>
      <c r="Q134" s="160">
        <v>0.023099999999999999</v>
      </c>
      <c r="R134" s="160">
        <f>Q134*H134</f>
        <v>0.69115199999999999</v>
      </c>
      <c r="S134" s="160">
        <v>0</v>
      </c>
      <c r="T134" s="161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62" t="s">
        <v>128</v>
      </c>
      <c r="AT134" s="162" t="s">
        <v>125</v>
      </c>
      <c r="AU134" s="162" t="s">
        <v>85</v>
      </c>
      <c r="AY134" s="18" t="s">
        <v>129</v>
      </c>
      <c r="BE134" s="163">
        <f>IF(N134="základní",J134,0)</f>
        <v>0</v>
      </c>
      <c r="BF134" s="163">
        <f>IF(N134="snížená",J134,0)</f>
        <v>0</v>
      </c>
      <c r="BG134" s="163">
        <f>IF(N134="zákl. přenesená",J134,0)</f>
        <v>0</v>
      </c>
      <c r="BH134" s="163">
        <f>IF(N134="sníž. přenesená",J134,0)</f>
        <v>0</v>
      </c>
      <c r="BI134" s="163">
        <f>IF(N134="nulová",J134,0)</f>
        <v>0</v>
      </c>
      <c r="BJ134" s="18" t="s">
        <v>83</v>
      </c>
      <c r="BK134" s="163">
        <f>ROUND(I134*H134,2)</f>
        <v>0</v>
      </c>
      <c r="BL134" s="18" t="s">
        <v>128</v>
      </c>
      <c r="BM134" s="162" t="s">
        <v>440</v>
      </c>
    </row>
    <row r="135" s="2" customFormat="1">
      <c r="A135" s="38"/>
      <c r="B135" s="39"/>
      <c r="C135" s="38"/>
      <c r="D135" s="190" t="s">
        <v>226</v>
      </c>
      <c r="E135" s="38"/>
      <c r="F135" s="191" t="s">
        <v>441</v>
      </c>
      <c r="G135" s="38"/>
      <c r="H135" s="38"/>
      <c r="I135" s="192"/>
      <c r="J135" s="38"/>
      <c r="K135" s="38"/>
      <c r="L135" s="39"/>
      <c r="M135" s="193"/>
      <c r="N135" s="194"/>
      <c r="O135" s="77"/>
      <c r="P135" s="77"/>
      <c r="Q135" s="77"/>
      <c r="R135" s="77"/>
      <c r="S135" s="77"/>
      <c r="T135" s="7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8" t="s">
        <v>226</v>
      </c>
      <c r="AU135" s="18" t="s">
        <v>85</v>
      </c>
    </row>
    <row r="136" s="13" customFormat="1">
      <c r="A136" s="13"/>
      <c r="B136" s="195"/>
      <c r="C136" s="13"/>
      <c r="D136" s="196" t="s">
        <v>228</v>
      </c>
      <c r="E136" s="197" t="s">
        <v>1</v>
      </c>
      <c r="F136" s="198" t="s">
        <v>373</v>
      </c>
      <c r="G136" s="13"/>
      <c r="H136" s="199">
        <v>1.1699999999999999</v>
      </c>
      <c r="I136" s="200"/>
      <c r="J136" s="13"/>
      <c r="K136" s="13"/>
      <c r="L136" s="195"/>
      <c r="M136" s="201"/>
      <c r="N136" s="202"/>
      <c r="O136" s="202"/>
      <c r="P136" s="202"/>
      <c r="Q136" s="202"/>
      <c r="R136" s="202"/>
      <c r="S136" s="202"/>
      <c r="T136" s="20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7" t="s">
        <v>228</v>
      </c>
      <c r="AU136" s="197" t="s">
        <v>85</v>
      </c>
      <c r="AV136" s="13" t="s">
        <v>85</v>
      </c>
      <c r="AW136" s="13" t="s">
        <v>31</v>
      </c>
      <c r="AX136" s="13" t="s">
        <v>75</v>
      </c>
      <c r="AY136" s="197" t="s">
        <v>129</v>
      </c>
    </row>
    <row r="137" s="13" customFormat="1">
      <c r="A137" s="13"/>
      <c r="B137" s="195"/>
      <c r="C137" s="13"/>
      <c r="D137" s="196" t="s">
        <v>228</v>
      </c>
      <c r="E137" s="197" t="s">
        <v>1</v>
      </c>
      <c r="F137" s="198" t="s">
        <v>374</v>
      </c>
      <c r="G137" s="13"/>
      <c r="H137" s="199">
        <v>6.1100000000000003</v>
      </c>
      <c r="I137" s="200"/>
      <c r="J137" s="13"/>
      <c r="K137" s="13"/>
      <c r="L137" s="195"/>
      <c r="M137" s="201"/>
      <c r="N137" s="202"/>
      <c r="O137" s="202"/>
      <c r="P137" s="202"/>
      <c r="Q137" s="202"/>
      <c r="R137" s="202"/>
      <c r="S137" s="202"/>
      <c r="T137" s="20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7" t="s">
        <v>228</v>
      </c>
      <c r="AU137" s="197" t="s">
        <v>85</v>
      </c>
      <c r="AV137" s="13" t="s">
        <v>85</v>
      </c>
      <c r="AW137" s="13" t="s">
        <v>31</v>
      </c>
      <c r="AX137" s="13" t="s">
        <v>75</v>
      </c>
      <c r="AY137" s="197" t="s">
        <v>129</v>
      </c>
    </row>
    <row r="138" s="15" customFormat="1">
      <c r="A138" s="15"/>
      <c r="B138" s="212"/>
      <c r="C138" s="15"/>
      <c r="D138" s="196" t="s">
        <v>228</v>
      </c>
      <c r="E138" s="213" t="s">
        <v>1</v>
      </c>
      <c r="F138" s="214" t="s">
        <v>442</v>
      </c>
      <c r="G138" s="15"/>
      <c r="H138" s="213" t="s">
        <v>1</v>
      </c>
      <c r="I138" s="215"/>
      <c r="J138" s="15"/>
      <c r="K138" s="15"/>
      <c r="L138" s="212"/>
      <c r="M138" s="216"/>
      <c r="N138" s="217"/>
      <c r="O138" s="217"/>
      <c r="P138" s="217"/>
      <c r="Q138" s="217"/>
      <c r="R138" s="217"/>
      <c r="S138" s="217"/>
      <c r="T138" s="218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13" t="s">
        <v>228</v>
      </c>
      <c r="AU138" s="213" t="s">
        <v>85</v>
      </c>
      <c r="AV138" s="15" t="s">
        <v>83</v>
      </c>
      <c r="AW138" s="15" t="s">
        <v>31</v>
      </c>
      <c r="AX138" s="15" t="s">
        <v>75</v>
      </c>
      <c r="AY138" s="213" t="s">
        <v>129</v>
      </c>
    </row>
    <row r="139" s="13" customFormat="1">
      <c r="A139" s="13"/>
      <c r="B139" s="195"/>
      <c r="C139" s="13"/>
      <c r="D139" s="196" t="s">
        <v>228</v>
      </c>
      <c r="E139" s="197" t="s">
        <v>1</v>
      </c>
      <c r="F139" s="198" t="s">
        <v>376</v>
      </c>
      <c r="G139" s="13"/>
      <c r="H139" s="199">
        <v>22.640000000000001</v>
      </c>
      <c r="I139" s="200"/>
      <c r="J139" s="13"/>
      <c r="K139" s="13"/>
      <c r="L139" s="195"/>
      <c r="M139" s="201"/>
      <c r="N139" s="202"/>
      <c r="O139" s="202"/>
      <c r="P139" s="202"/>
      <c r="Q139" s="202"/>
      <c r="R139" s="202"/>
      <c r="S139" s="202"/>
      <c r="T139" s="20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7" t="s">
        <v>228</v>
      </c>
      <c r="AU139" s="197" t="s">
        <v>85</v>
      </c>
      <c r="AV139" s="13" t="s">
        <v>85</v>
      </c>
      <c r="AW139" s="13" t="s">
        <v>31</v>
      </c>
      <c r="AX139" s="13" t="s">
        <v>75</v>
      </c>
      <c r="AY139" s="197" t="s">
        <v>129</v>
      </c>
    </row>
    <row r="140" s="14" customFormat="1">
      <c r="A140" s="14"/>
      <c r="B140" s="204"/>
      <c r="C140" s="14"/>
      <c r="D140" s="196" t="s">
        <v>228</v>
      </c>
      <c r="E140" s="205" t="s">
        <v>1</v>
      </c>
      <c r="F140" s="206" t="s">
        <v>238</v>
      </c>
      <c r="G140" s="14"/>
      <c r="H140" s="207">
        <v>29.920000000000002</v>
      </c>
      <c r="I140" s="208"/>
      <c r="J140" s="14"/>
      <c r="K140" s="14"/>
      <c r="L140" s="204"/>
      <c r="M140" s="209"/>
      <c r="N140" s="210"/>
      <c r="O140" s="210"/>
      <c r="P140" s="210"/>
      <c r="Q140" s="210"/>
      <c r="R140" s="210"/>
      <c r="S140" s="210"/>
      <c r="T140" s="21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05" t="s">
        <v>228</v>
      </c>
      <c r="AU140" s="205" t="s">
        <v>85</v>
      </c>
      <c r="AV140" s="14" t="s">
        <v>128</v>
      </c>
      <c r="AW140" s="14" t="s">
        <v>31</v>
      </c>
      <c r="AX140" s="14" t="s">
        <v>83</v>
      </c>
      <c r="AY140" s="205" t="s">
        <v>129</v>
      </c>
    </row>
    <row r="141" s="12" customFormat="1" ht="22.8" customHeight="1">
      <c r="A141" s="12"/>
      <c r="B141" s="177"/>
      <c r="C141" s="12"/>
      <c r="D141" s="178" t="s">
        <v>74</v>
      </c>
      <c r="E141" s="188" t="s">
        <v>152</v>
      </c>
      <c r="F141" s="188" t="s">
        <v>220</v>
      </c>
      <c r="G141" s="12"/>
      <c r="H141" s="12"/>
      <c r="I141" s="180"/>
      <c r="J141" s="189">
        <f>BK141</f>
        <v>0</v>
      </c>
      <c r="K141" s="12"/>
      <c r="L141" s="177"/>
      <c r="M141" s="182"/>
      <c r="N141" s="183"/>
      <c r="O141" s="183"/>
      <c r="P141" s="184">
        <f>P142</f>
        <v>0</v>
      </c>
      <c r="Q141" s="183"/>
      <c r="R141" s="184">
        <f>R142</f>
        <v>4.5221400000000003</v>
      </c>
      <c r="S141" s="183"/>
      <c r="T141" s="185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78" t="s">
        <v>83</v>
      </c>
      <c r="AT141" s="186" t="s">
        <v>74</v>
      </c>
      <c r="AU141" s="186" t="s">
        <v>83</v>
      </c>
      <c r="AY141" s="178" t="s">
        <v>129</v>
      </c>
      <c r="BK141" s="187">
        <f>BK142</f>
        <v>0</v>
      </c>
    </row>
    <row r="142" s="2" customFormat="1" ht="24.15" customHeight="1">
      <c r="A142" s="38"/>
      <c r="B142" s="150"/>
      <c r="C142" s="151" t="s">
        <v>132</v>
      </c>
      <c r="D142" s="151" t="s">
        <v>125</v>
      </c>
      <c r="E142" s="152" t="s">
        <v>443</v>
      </c>
      <c r="F142" s="153" t="s">
        <v>444</v>
      </c>
      <c r="G142" s="154" t="s">
        <v>275</v>
      </c>
      <c r="H142" s="155">
        <v>116.40000000000001</v>
      </c>
      <c r="I142" s="156"/>
      <c r="J142" s="157">
        <f>ROUND(I142*H142,2)</f>
        <v>0</v>
      </c>
      <c r="K142" s="153" t="s">
        <v>1</v>
      </c>
      <c r="L142" s="39"/>
      <c r="M142" s="158" t="s">
        <v>1</v>
      </c>
      <c r="N142" s="159" t="s">
        <v>40</v>
      </c>
      <c r="O142" s="77"/>
      <c r="P142" s="160">
        <f>O142*H142</f>
        <v>0</v>
      </c>
      <c r="Q142" s="160">
        <v>0.038850000000000003</v>
      </c>
      <c r="R142" s="160">
        <f>Q142*H142</f>
        <v>4.5221400000000003</v>
      </c>
      <c r="S142" s="160">
        <v>0</v>
      </c>
      <c r="T142" s="161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62" t="s">
        <v>128</v>
      </c>
      <c r="AT142" s="162" t="s">
        <v>125</v>
      </c>
      <c r="AU142" s="162" t="s">
        <v>85</v>
      </c>
      <c r="AY142" s="18" t="s">
        <v>129</v>
      </c>
      <c r="BE142" s="163">
        <f>IF(N142="základní",J142,0)</f>
        <v>0</v>
      </c>
      <c r="BF142" s="163">
        <f>IF(N142="snížená",J142,0)</f>
        <v>0</v>
      </c>
      <c r="BG142" s="163">
        <f>IF(N142="zákl. přenesená",J142,0)</f>
        <v>0</v>
      </c>
      <c r="BH142" s="163">
        <f>IF(N142="sníž. přenesená",J142,0)</f>
        <v>0</v>
      </c>
      <c r="BI142" s="163">
        <f>IF(N142="nulová",J142,0)</f>
        <v>0</v>
      </c>
      <c r="BJ142" s="18" t="s">
        <v>83</v>
      </c>
      <c r="BK142" s="163">
        <f>ROUND(I142*H142,2)</f>
        <v>0</v>
      </c>
      <c r="BL142" s="18" t="s">
        <v>128</v>
      </c>
      <c r="BM142" s="162" t="s">
        <v>445</v>
      </c>
    </row>
    <row r="143" s="12" customFormat="1" ht="25.92" customHeight="1">
      <c r="A143" s="12"/>
      <c r="B143" s="177"/>
      <c r="C143" s="12"/>
      <c r="D143" s="178" t="s">
        <v>74</v>
      </c>
      <c r="E143" s="179" t="s">
        <v>262</v>
      </c>
      <c r="F143" s="179" t="s">
        <v>263</v>
      </c>
      <c r="G143" s="12"/>
      <c r="H143" s="12"/>
      <c r="I143" s="180"/>
      <c r="J143" s="181">
        <f>BK143</f>
        <v>0</v>
      </c>
      <c r="K143" s="12"/>
      <c r="L143" s="177"/>
      <c r="M143" s="182"/>
      <c r="N143" s="183"/>
      <c r="O143" s="183"/>
      <c r="P143" s="184">
        <f>P144+P154</f>
        <v>0</v>
      </c>
      <c r="Q143" s="183"/>
      <c r="R143" s="184">
        <f>R144+R154</f>
        <v>9.1069219599999993</v>
      </c>
      <c r="S143" s="183"/>
      <c r="T143" s="185">
        <f>T144+T154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78" t="s">
        <v>85</v>
      </c>
      <c r="AT143" s="186" t="s">
        <v>74</v>
      </c>
      <c r="AU143" s="186" t="s">
        <v>75</v>
      </c>
      <c r="AY143" s="178" t="s">
        <v>129</v>
      </c>
      <c r="BK143" s="187">
        <f>BK144+BK154</f>
        <v>0</v>
      </c>
    </row>
    <row r="144" s="12" customFormat="1" ht="22.8" customHeight="1">
      <c r="A144" s="12"/>
      <c r="B144" s="177"/>
      <c r="C144" s="12"/>
      <c r="D144" s="178" t="s">
        <v>74</v>
      </c>
      <c r="E144" s="188" t="s">
        <v>291</v>
      </c>
      <c r="F144" s="188" t="s">
        <v>292</v>
      </c>
      <c r="G144" s="12"/>
      <c r="H144" s="12"/>
      <c r="I144" s="180"/>
      <c r="J144" s="189">
        <f>BK144</f>
        <v>0</v>
      </c>
      <c r="K144" s="12"/>
      <c r="L144" s="177"/>
      <c r="M144" s="182"/>
      <c r="N144" s="183"/>
      <c r="O144" s="183"/>
      <c r="P144" s="184">
        <f>SUM(P145:P153)</f>
        <v>0</v>
      </c>
      <c r="Q144" s="183"/>
      <c r="R144" s="184">
        <f>SUM(R145:R153)</f>
        <v>0.7469833600000001</v>
      </c>
      <c r="S144" s="183"/>
      <c r="T144" s="185">
        <f>SUM(T145:T153)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78" t="s">
        <v>85</v>
      </c>
      <c r="AT144" s="186" t="s">
        <v>74</v>
      </c>
      <c r="AU144" s="186" t="s">
        <v>83</v>
      </c>
      <c r="AY144" s="178" t="s">
        <v>129</v>
      </c>
      <c r="BK144" s="187">
        <f>SUM(BK145:BK153)</f>
        <v>0</v>
      </c>
    </row>
    <row r="145" s="2" customFormat="1" ht="37.8" customHeight="1">
      <c r="A145" s="38"/>
      <c r="B145" s="150"/>
      <c r="C145" s="151" t="s">
        <v>128</v>
      </c>
      <c r="D145" s="151" t="s">
        <v>125</v>
      </c>
      <c r="E145" s="152" t="s">
        <v>446</v>
      </c>
      <c r="F145" s="153" t="s">
        <v>447</v>
      </c>
      <c r="G145" s="154" t="s">
        <v>275</v>
      </c>
      <c r="H145" s="155">
        <v>116.40000000000001</v>
      </c>
      <c r="I145" s="156"/>
      <c r="J145" s="157">
        <f>ROUND(I145*H145,2)</f>
        <v>0</v>
      </c>
      <c r="K145" s="153" t="s">
        <v>224</v>
      </c>
      <c r="L145" s="39"/>
      <c r="M145" s="158" t="s">
        <v>1</v>
      </c>
      <c r="N145" s="159" t="s">
        <v>40</v>
      </c>
      <c r="O145" s="77"/>
      <c r="P145" s="160">
        <f>O145*H145</f>
        <v>0</v>
      </c>
      <c r="Q145" s="160">
        <v>0</v>
      </c>
      <c r="R145" s="160">
        <f>Q145*H145</f>
        <v>0</v>
      </c>
      <c r="S145" s="160">
        <v>0</v>
      </c>
      <c r="T145" s="161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62" t="s">
        <v>151</v>
      </c>
      <c r="AT145" s="162" t="s">
        <v>125</v>
      </c>
      <c r="AU145" s="162" t="s">
        <v>85</v>
      </c>
      <c r="AY145" s="18" t="s">
        <v>129</v>
      </c>
      <c r="BE145" s="163">
        <f>IF(N145="základní",J145,0)</f>
        <v>0</v>
      </c>
      <c r="BF145" s="163">
        <f>IF(N145="snížená",J145,0)</f>
        <v>0</v>
      </c>
      <c r="BG145" s="163">
        <f>IF(N145="zákl. přenesená",J145,0)</f>
        <v>0</v>
      </c>
      <c r="BH145" s="163">
        <f>IF(N145="sníž. přenesená",J145,0)</f>
        <v>0</v>
      </c>
      <c r="BI145" s="163">
        <f>IF(N145="nulová",J145,0)</f>
        <v>0</v>
      </c>
      <c r="BJ145" s="18" t="s">
        <v>83</v>
      </c>
      <c r="BK145" s="163">
        <f>ROUND(I145*H145,2)</f>
        <v>0</v>
      </c>
      <c r="BL145" s="18" t="s">
        <v>151</v>
      </c>
      <c r="BM145" s="162" t="s">
        <v>448</v>
      </c>
    </row>
    <row r="146" s="2" customFormat="1">
      <c r="A146" s="38"/>
      <c r="B146" s="39"/>
      <c r="C146" s="38"/>
      <c r="D146" s="190" t="s">
        <v>226</v>
      </c>
      <c r="E146" s="38"/>
      <c r="F146" s="191" t="s">
        <v>449</v>
      </c>
      <c r="G146" s="38"/>
      <c r="H146" s="38"/>
      <c r="I146" s="192"/>
      <c r="J146" s="38"/>
      <c r="K146" s="38"/>
      <c r="L146" s="39"/>
      <c r="M146" s="193"/>
      <c r="N146" s="194"/>
      <c r="O146" s="77"/>
      <c r="P146" s="77"/>
      <c r="Q146" s="77"/>
      <c r="R146" s="77"/>
      <c r="S146" s="77"/>
      <c r="T146" s="7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8" t="s">
        <v>226</v>
      </c>
      <c r="AU146" s="18" t="s">
        <v>85</v>
      </c>
    </row>
    <row r="147" s="13" customFormat="1">
      <c r="A147" s="13"/>
      <c r="B147" s="195"/>
      <c r="C147" s="13"/>
      <c r="D147" s="196" t="s">
        <v>228</v>
      </c>
      <c r="E147" s="197" t="s">
        <v>1</v>
      </c>
      <c r="F147" s="198" t="s">
        <v>450</v>
      </c>
      <c r="G147" s="13"/>
      <c r="H147" s="199">
        <v>116.40000000000001</v>
      </c>
      <c r="I147" s="200"/>
      <c r="J147" s="13"/>
      <c r="K147" s="13"/>
      <c r="L147" s="195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7" t="s">
        <v>228</v>
      </c>
      <c r="AU147" s="197" t="s">
        <v>85</v>
      </c>
      <c r="AV147" s="13" t="s">
        <v>85</v>
      </c>
      <c r="AW147" s="13" t="s">
        <v>31</v>
      </c>
      <c r="AX147" s="13" t="s">
        <v>83</v>
      </c>
      <c r="AY147" s="197" t="s">
        <v>129</v>
      </c>
    </row>
    <row r="148" s="2" customFormat="1" ht="21.75" customHeight="1">
      <c r="A148" s="38"/>
      <c r="B148" s="150"/>
      <c r="C148" s="222" t="s">
        <v>139</v>
      </c>
      <c r="D148" s="222" t="s">
        <v>348</v>
      </c>
      <c r="E148" s="223" t="s">
        <v>451</v>
      </c>
      <c r="F148" s="224" t="s">
        <v>452</v>
      </c>
      <c r="G148" s="225" t="s">
        <v>223</v>
      </c>
      <c r="H148" s="226">
        <v>1.3040000000000001</v>
      </c>
      <c r="I148" s="227"/>
      <c r="J148" s="228">
        <f>ROUND(I148*H148,2)</f>
        <v>0</v>
      </c>
      <c r="K148" s="224" t="s">
        <v>224</v>
      </c>
      <c r="L148" s="229"/>
      <c r="M148" s="230" t="s">
        <v>1</v>
      </c>
      <c r="N148" s="231" t="s">
        <v>40</v>
      </c>
      <c r="O148" s="77"/>
      <c r="P148" s="160">
        <f>O148*H148</f>
        <v>0</v>
      </c>
      <c r="Q148" s="160">
        <v>0.55000000000000004</v>
      </c>
      <c r="R148" s="160">
        <f>Q148*H148</f>
        <v>0.71720000000000006</v>
      </c>
      <c r="S148" s="160">
        <v>0</v>
      </c>
      <c r="T148" s="16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62" t="s">
        <v>179</v>
      </c>
      <c r="AT148" s="162" t="s">
        <v>348</v>
      </c>
      <c r="AU148" s="162" t="s">
        <v>85</v>
      </c>
      <c r="AY148" s="18" t="s">
        <v>129</v>
      </c>
      <c r="BE148" s="163">
        <f>IF(N148="základní",J148,0)</f>
        <v>0</v>
      </c>
      <c r="BF148" s="163">
        <f>IF(N148="snížená",J148,0)</f>
        <v>0</v>
      </c>
      <c r="BG148" s="163">
        <f>IF(N148="zákl. přenesená",J148,0)</f>
        <v>0</v>
      </c>
      <c r="BH148" s="163">
        <f>IF(N148="sníž. přenesená",J148,0)</f>
        <v>0</v>
      </c>
      <c r="BI148" s="163">
        <f>IF(N148="nulová",J148,0)</f>
        <v>0</v>
      </c>
      <c r="BJ148" s="18" t="s">
        <v>83</v>
      </c>
      <c r="BK148" s="163">
        <f>ROUND(I148*H148,2)</f>
        <v>0</v>
      </c>
      <c r="BL148" s="18" t="s">
        <v>151</v>
      </c>
      <c r="BM148" s="162" t="s">
        <v>453</v>
      </c>
    </row>
    <row r="149" s="13" customFormat="1">
      <c r="A149" s="13"/>
      <c r="B149" s="195"/>
      <c r="C149" s="13"/>
      <c r="D149" s="196" t="s">
        <v>228</v>
      </c>
      <c r="E149" s="197" t="s">
        <v>1</v>
      </c>
      <c r="F149" s="198" t="s">
        <v>454</v>
      </c>
      <c r="G149" s="13"/>
      <c r="H149" s="199">
        <v>1.3040000000000001</v>
      </c>
      <c r="I149" s="200"/>
      <c r="J149" s="13"/>
      <c r="K149" s="13"/>
      <c r="L149" s="195"/>
      <c r="M149" s="201"/>
      <c r="N149" s="202"/>
      <c r="O149" s="202"/>
      <c r="P149" s="202"/>
      <c r="Q149" s="202"/>
      <c r="R149" s="202"/>
      <c r="S149" s="202"/>
      <c r="T149" s="20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7" t="s">
        <v>228</v>
      </c>
      <c r="AU149" s="197" t="s">
        <v>85</v>
      </c>
      <c r="AV149" s="13" t="s">
        <v>85</v>
      </c>
      <c r="AW149" s="13" t="s">
        <v>31</v>
      </c>
      <c r="AX149" s="13" t="s">
        <v>83</v>
      </c>
      <c r="AY149" s="197" t="s">
        <v>129</v>
      </c>
    </row>
    <row r="150" s="2" customFormat="1" ht="24.15" customHeight="1">
      <c r="A150" s="38"/>
      <c r="B150" s="150"/>
      <c r="C150" s="151" t="s">
        <v>135</v>
      </c>
      <c r="D150" s="151" t="s">
        <v>125</v>
      </c>
      <c r="E150" s="152" t="s">
        <v>455</v>
      </c>
      <c r="F150" s="153" t="s">
        <v>456</v>
      </c>
      <c r="G150" s="154" t="s">
        <v>223</v>
      </c>
      <c r="H150" s="155">
        <v>1.3040000000000001</v>
      </c>
      <c r="I150" s="156"/>
      <c r="J150" s="157">
        <f>ROUND(I150*H150,2)</f>
        <v>0</v>
      </c>
      <c r="K150" s="153" t="s">
        <v>224</v>
      </c>
      <c r="L150" s="39"/>
      <c r="M150" s="158" t="s">
        <v>1</v>
      </c>
      <c r="N150" s="159" t="s">
        <v>40</v>
      </c>
      <c r="O150" s="77"/>
      <c r="P150" s="160">
        <f>O150*H150</f>
        <v>0</v>
      </c>
      <c r="Q150" s="160">
        <v>0.022839999999999999</v>
      </c>
      <c r="R150" s="160">
        <f>Q150*H150</f>
        <v>0.029783359999999998</v>
      </c>
      <c r="S150" s="160">
        <v>0</v>
      </c>
      <c r="T150" s="161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62" t="s">
        <v>151</v>
      </c>
      <c r="AT150" s="162" t="s">
        <v>125</v>
      </c>
      <c r="AU150" s="162" t="s">
        <v>85</v>
      </c>
      <c r="AY150" s="18" t="s">
        <v>129</v>
      </c>
      <c r="BE150" s="163">
        <f>IF(N150="základní",J150,0)</f>
        <v>0</v>
      </c>
      <c r="BF150" s="163">
        <f>IF(N150="snížená",J150,0)</f>
        <v>0</v>
      </c>
      <c r="BG150" s="163">
        <f>IF(N150="zákl. přenesená",J150,0)</f>
        <v>0</v>
      </c>
      <c r="BH150" s="163">
        <f>IF(N150="sníž. přenesená",J150,0)</f>
        <v>0</v>
      </c>
      <c r="BI150" s="163">
        <f>IF(N150="nulová",J150,0)</f>
        <v>0</v>
      </c>
      <c r="BJ150" s="18" t="s">
        <v>83</v>
      </c>
      <c r="BK150" s="163">
        <f>ROUND(I150*H150,2)</f>
        <v>0</v>
      </c>
      <c r="BL150" s="18" t="s">
        <v>151</v>
      </c>
      <c r="BM150" s="162" t="s">
        <v>457</v>
      </c>
    </row>
    <row r="151" s="2" customFormat="1">
      <c r="A151" s="38"/>
      <c r="B151" s="39"/>
      <c r="C151" s="38"/>
      <c r="D151" s="190" t="s">
        <v>226</v>
      </c>
      <c r="E151" s="38"/>
      <c r="F151" s="191" t="s">
        <v>458</v>
      </c>
      <c r="G151" s="38"/>
      <c r="H151" s="38"/>
      <c r="I151" s="192"/>
      <c r="J151" s="38"/>
      <c r="K151" s="38"/>
      <c r="L151" s="39"/>
      <c r="M151" s="193"/>
      <c r="N151" s="194"/>
      <c r="O151" s="77"/>
      <c r="P151" s="77"/>
      <c r="Q151" s="77"/>
      <c r="R151" s="77"/>
      <c r="S151" s="77"/>
      <c r="T151" s="7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8" t="s">
        <v>226</v>
      </c>
      <c r="AU151" s="18" t="s">
        <v>85</v>
      </c>
    </row>
    <row r="152" s="2" customFormat="1" ht="24.15" customHeight="1">
      <c r="A152" s="38"/>
      <c r="B152" s="150"/>
      <c r="C152" s="151" t="s">
        <v>145</v>
      </c>
      <c r="D152" s="151" t="s">
        <v>125</v>
      </c>
      <c r="E152" s="152" t="s">
        <v>459</v>
      </c>
      <c r="F152" s="153" t="s">
        <v>460</v>
      </c>
      <c r="G152" s="154" t="s">
        <v>247</v>
      </c>
      <c r="H152" s="155">
        <v>0.747</v>
      </c>
      <c r="I152" s="156"/>
      <c r="J152" s="157">
        <f>ROUND(I152*H152,2)</f>
        <v>0</v>
      </c>
      <c r="K152" s="153" t="s">
        <v>224</v>
      </c>
      <c r="L152" s="39"/>
      <c r="M152" s="158" t="s">
        <v>1</v>
      </c>
      <c r="N152" s="159" t="s">
        <v>40</v>
      </c>
      <c r="O152" s="77"/>
      <c r="P152" s="160">
        <f>O152*H152</f>
        <v>0</v>
      </c>
      <c r="Q152" s="160">
        <v>0</v>
      </c>
      <c r="R152" s="160">
        <f>Q152*H152</f>
        <v>0</v>
      </c>
      <c r="S152" s="160">
        <v>0</v>
      </c>
      <c r="T152" s="161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62" t="s">
        <v>151</v>
      </c>
      <c r="AT152" s="162" t="s">
        <v>125</v>
      </c>
      <c r="AU152" s="162" t="s">
        <v>85</v>
      </c>
      <c r="AY152" s="18" t="s">
        <v>129</v>
      </c>
      <c r="BE152" s="163">
        <f>IF(N152="základní",J152,0)</f>
        <v>0</v>
      </c>
      <c r="BF152" s="163">
        <f>IF(N152="snížená",J152,0)</f>
        <v>0</v>
      </c>
      <c r="BG152" s="163">
        <f>IF(N152="zákl. přenesená",J152,0)</f>
        <v>0</v>
      </c>
      <c r="BH152" s="163">
        <f>IF(N152="sníž. přenesená",J152,0)</f>
        <v>0</v>
      </c>
      <c r="BI152" s="163">
        <f>IF(N152="nulová",J152,0)</f>
        <v>0</v>
      </c>
      <c r="BJ152" s="18" t="s">
        <v>83</v>
      </c>
      <c r="BK152" s="163">
        <f>ROUND(I152*H152,2)</f>
        <v>0</v>
      </c>
      <c r="BL152" s="18" t="s">
        <v>151</v>
      </c>
      <c r="BM152" s="162" t="s">
        <v>461</v>
      </c>
    </row>
    <row r="153" s="2" customFormat="1">
      <c r="A153" s="38"/>
      <c r="B153" s="39"/>
      <c r="C153" s="38"/>
      <c r="D153" s="190" t="s">
        <v>226</v>
      </c>
      <c r="E153" s="38"/>
      <c r="F153" s="191" t="s">
        <v>462</v>
      </c>
      <c r="G153" s="38"/>
      <c r="H153" s="38"/>
      <c r="I153" s="192"/>
      <c r="J153" s="38"/>
      <c r="K153" s="38"/>
      <c r="L153" s="39"/>
      <c r="M153" s="193"/>
      <c r="N153" s="194"/>
      <c r="O153" s="77"/>
      <c r="P153" s="77"/>
      <c r="Q153" s="77"/>
      <c r="R153" s="77"/>
      <c r="S153" s="77"/>
      <c r="T153" s="7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8" t="s">
        <v>226</v>
      </c>
      <c r="AU153" s="18" t="s">
        <v>85</v>
      </c>
    </row>
    <row r="154" s="12" customFormat="1" ht="22.8" customHeight="1">
      <c r="A154" s="12"/>
      <c r="B154" s="177"/>
      <c r="C154" s="12"/>
      <c r="D154" s="178" t="s">
        <v>74</v>
      </c>
      <c r="E154" s="188" t="s">
        <v>297</v>
      </c>
      <c r="F154" s="188" t="s">
        <v>298</v>
      </c>
      <c r="G154" s="12"/>
      <c r="H154" s="12"/>
      <c r="I154" s="180"/>
      <c r="J154" s="189">
        <f>BK154</f>
        <v>0</v>
      </c>
      <c r="K154" s="12"/>
      <c r="L154" s="177"/>
      <c r="M154" s="182"/>
      <c r="N154" s="183"/>
      <c r="O154" s="183"/>
      <c r="P154" s="184">
        <f>SUM(P155:P175)</f>
        <v>0</v>
      </c>
      <c r="Q154" s="183"/>
      <c r="R154" s="184">
        <f>SUM(R155:R175)</f>
        <v>8.3599385999999996</v>
      </c>
      <c r="S154" s="183"/>
      <c r="T154" s="185">
        <f>SUM(T155:T175)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8" t="s">
        <v>85</v>
      </c>
      <c r="AT154" s="186" t="s">
        <v>74</v>
      </c>
      <c r="AU154" s="186" t="s">
        <v>83</v>
      </c>
      <c r="AY154" s="178" t="s">
        <v>129</v>
      </c>
      <c r="BK154" s="187">
        <f>SUM(BK155:BK175)</f>
        <v>0</v>
      </c>
    </row>
    <row r="155" s="2" customFormat="1" ht="33" customHeight="1">
      <c r="A155" s="38"/>
      <c r="B155" s="150"/>
      <c r="C155" s="151" t="s">
        <v>138</v>
      </c>
      <c r="D155" s="151" t="s">
        <v>125</v>
      </c>
      <c r="E155" s="152" t="s">
        <v>463</v>
      </c>
      <c r="F155" s="153" t="s">
        <v>464</v>
      </c>
      <c r="G155" s="154" t="s">
        <v>275</v>
      </c>
      <c r="H155" s="155">
        <v>117</v>
      </c>
      <c r="I155" s="156"/>
      <c r="J155" s="157">
        <f>ROUND(I155*H155,2)</f>
        <v>0</v>
      </c>
      <c r="K155" s="153" t="s">
        <v>224</v>
      </c>
      <c r="L155" s="39"/>
      <c r="M155" s="158" t="s">
        <v>1</v>
      </c>
      <c r="N155" s="159" t="s">
        <v>40</v>
      </c>
      <c r="O155" s="77"/>
      <c r="P155" s="160">
        <f>O155*H155</f>
        <v>0</v>
      </c>
      <c r="Q155" s="160">
        <v>0.0020899999999999998</v>
      </c>
      <c r="R155" s="160">
        <f>Q155*H155</f>
        <v>0.24452999999999997</v>
      </c>
      <c r="S155" s="160">
        <v>0</v>
      </c>
      <c r="T155" s="161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62" t="s">
        <v>151</v>
      </c>
      <c r="AT155" s="162" t="s">
        <v>125</v>
      </c>
      <c r="AU155" s="162" t="s">
        <v>85</v>
      </c>
      <c r="AY155" s="18" t="s">
        <v>129</v>
      </c>
      <c r="BE155" s="163">
        <f>IF(N155="základní",J155,0)</f>
        <v>0</v>
      </c>
      <c r="BF155" s="163">
        <f>IF(N155="snížená",J155,0)</f>
        <v>0</v>
      </c>
      <c r="BG155" s="163">
        <f>IF(N155="zákl. přenesená",J155,0)</f>
        <v>0</v>
      </c>
      <c r="BH155" s="163">
        <f>IF(N155="sníž. přenesená",J155,0)</f>
        <v>0</v>
      </c>
      <c r="BI155" s="163">
        <f>IF(N155="nulová",J155,0)</f>
        <v>0</v>
      </c>
      <c r="BJ155" s="18" t="s">
        <v>83</v>
      </c>
      <c r="BK155" s="163">
        <f>ROUND(I155*H155,2)</f>
        <v>0</v>
      </c>
      <c r="BL155" s="18" t="s">
        <v>151</v>
      </c>
      <c r="BM155" s="162" t="s">
        <v>465</v>
      </c>
    </row>
    <row r="156" s="2" customFormat="1">
      <c r="A156" s="38"/>
      <c r="B156" s="39"/>
      <c r="C156" s="38"/>
      <c r="D156" s="190" t="s">
        <v>226</v>
      </c>
      <c r="E156" s="38"/>
      <c r="F156" s="191" t="s">
        <v>466</v>
      </c>
      <c r="G156" s="38"/>
      <c r="H156" s="38"/>
      <c r="I156" s="192"/>
      <c r="J156" s="38"/>
      <c r="K156" s="38"/>
      <c r="L156" s="39"/>
      <c r="M156" s="193"/>
      <c r="N156" s="194"/>
      <c r="O156" s="77"/>
      <c r="P156" s="77"/>
      <c r="Q156" s="77"/>
      <c r="R156" s="77"/>
      <c r="S156" s="77"/>
      <c r="T156" s="7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8" t="s">
        <v>226</v>
      </c>
      <c r="AU156" s="18" t="s">
        <v>85</v>
      </c>
    </row>
    <row r="157" s="2" customFormat="1" ht="24.15" customHeight="1">
      <c r="A157" s="38"/>
      <c r="B157" s="150"/>
      <c r="C157" s="151" t="s">
        <v>152</v>
      </c>
      <c r="D157" s="151" t="s">
        <v>125</v>
      </c>
      <c r="E157" s="152" t="s">
        <v>467</v>
      </c>
      <c r="F157" s="153" t="s">
        <v>468</v>
      </c>
      <c r="G157" s="154" t="s">
        <v>232</v>
      </c>
      <c r="H157" s="155">
        <v>669.38</v>
      </c>
      <c r="I157" s="156"/>
      <c r="J157" s="157">
        <f>ROUND(I157*H157,2)</f>
        <v>0</v>
      </c>
      <c r="K157" s="153" t="s">
        <v>1</v>
      </c>
      <c r="L157" s="39"/>
      <c r="M157" s="158" t="s">
        <v>1</v>
      </c>
      <c r="N157" s="159" t="s">
        <v>40</v>
      </c>
      <c r="O157" s="77"/>
      <c r="P157" s="160">
        <f>O157*H157</f>
        <v>0</v>
      </c>
      <c r="Q157" s="160">
        <v>0.0068999999999999999</v>
      </c>
      <c r="R157" s="160">
        <f>Q157*H157</f>
        <v>4.618722</v>
      </c>
      <c r="S157" s="160">
        <v>0</v>
      </c>
      <c r="T157" s="161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62" t="s">
        <v>151</v>
      </c>
      <c r="AT157" s="162" t="s">
        <v>125</v>
      </c>
      <c r="AU157" s="162" t="s">
        <v>85</v>
      </c>
      <c r="AY157" s="18" t="s">
        <v>129</v>
      </c>
      <c r="BE157" s="163">
        <f>IF(N157="základní",J157,0)</f>
        <v>0</v>
      </c>
      <c r="BF157" s="163">
        <f>IF(N157="snížená",J157,0)</f>
        <v>0</v>
      </c>
      <c r="BG157" s="163">
        <f>IF(N157="zákl. přenesená",J157,0)</f>
        <v>0</v>
      </c>
      <c r="BH157" s="163">
        <f>IF(N157="sníž. přenesená",J157,0)</f>
        <v>0</v>
      </c>
      <c r="BI157" s="163">
        <f>IF(N157="nulová",J157,0)</f>
        <v>0</v>
      </c>
      <c r="BJ157" s="18" t="s">
        <v>83</v>
      </c>
      <c r="BK157" s="163">
        <f>ROUND(I157*H157,2)</f>
        <v>0</v>
      </c>
      <c r="BL157" s="18" t="s">
        <v>151</v>
      </c>
      <c r="BM157" s="162" t="s">
        <v>469</v>
      </c>
    </row>
    <row r="158" s="13" customFormat="1">
      <c r="A158" s="13"/>
      <c r="B158" s="195"/>
      <c r="C158" s="13"/>
      <c r="D158" s="196" t="s">
        <v>228</v>
      </c>
      <c r="E158" s="197" t="s">
        <v>1</v>
      </c>
      <c r="F158" s="198" t="s">
        <v>470</v>
      </c>
      <c r="G158" s="13"/>
      <c r="H158" s="199">
        <v>669.38</v>
      </c>
      <c r="I158" s="200"/>
      <c r="J158" s="13"/>
      <c r="K158" s="13"/>
      <c r="L158" s="195"/>
      <c r="M158" s="201"/>
      <c r="N158" s="202"/>
      <c r="O158" s="202"/>
      <c r="P158" s="202"/>
      <c r="Q158" s="202"/>
      <c r="R158" s="202"/>
      <c r="S158" s="202"/>
      <c r="T158" s="20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7" t="s">
        <v>228</v>
      </c>
      <c r="AU158" s="197" t="s">
        <v>85</v>
      </c>
      <c r="AV158" s="13" t="s">
        <v>85</v>
      </c>
      <c r="AW158" s="13" t="s">
        <v>31</v>
      </c>
      <c r="AX158" s="13" t="s">
        <v>83</v>
      </c>
      <c r="AY158" s="197" t="s">
        <v>129</v>
      </c>
    </row>
    <row r="159" s="2" customFormat="1" ht="24.15" customHeight="1">
      <c r="A159" s="38"/>
      <c r="B159" s="150"/>
      <c r="C159" s="151" t="s">
        <v>142</v>
      </c>
      <c r="D159" s="151" t="s">
        <v>125</v>
      </c>
      <c r="E159" s="152" t="s">
        <v>471</v>
      </c>
      <c r="F159" s="153" t="s">
        <v>472</v>
      </c>
      <c r="G159" s="154" t="s">
        <v>275</v>
      </c>
      <c r="H159" s="155">
        <v>58.5</v>
      </c>
      <c r="I159" s="156"/>
      <c r="J159" s="157">
        <f>ROUND(I159*H159,2)</f>
        <v>0</v>
      </c>
      <c r="K159" s="153" t="s">
        <v>224</v>
      </c>
      <c r="L159" s="39"/>
      <c r="M159" s="158" t="s">
        <v>1</v>
      </c>
      <c r="N159" s="159" t="s">
        <v>40</v>
      </c>
      <c r="O159" s="77"/>
      <c r="P159" s="160">
        <f>O159*H159</f>
        <v>0</v>
      </c>
      <c r="Q159" s="160">
        <v>0.0037599999999999999</v>
      </c>
      <c r="R159" s="160">
        <f>Q159*H159</f>
        <v>0.21995999999999999</v>
      </c>
      <c r="S159" s="160">
        <v>0</v>
      </c>
      <c r="T159" s="161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62" t="s">
        <v>151</v>
      </c>
      <c r="AT159" s="162" t="s">
        <v>125</v>
      </c>
      <c r="AU159" s="162" t="s">
        <v>85</v>
      </c>
      <c r="AY159" s="18" t="s">
        <v>129</v>
      </c>
      <c r="BE159" s="163">
        <f>IF(N159="základní",J159,0)</f>
        <v>0</v>
      </c>
      <c r="BF159" s="163">
        <f>IF(N159="snížená",J159,0)</f>
        <v>0</v>
      </c>
      <c r="BG159" s="163">
        <f>IF(N159="zákl. přenesená",J159,0)</f>
        <v>0</v>
      </c>
      <c r="BH159" s="163">
        <f>IF(N159="sníž. přenesená",J159,0)</f>
        <v>0</v>
      </c>
      <c r="BI159" s="163">
        <f>IF(N159="nulová",J159,0)</f>
        <v>0</v>
      </c>
      <c r="BJ159" s="18" t="s">
        <v>83</v>
      </c>
      <c r="BK159" s="163">
        <f>ROUND(I159*H159,2)</f>
        <v>0</v>
      </c>
      <c r="BL159" s="18" t="s">
        <v>151</v>
      </c>
      <c r="BM159" s="162" t="s">
        <v>473</v>
      </c>
    </row>
    <row r="160" s="2" customFormat="1">
      <c r="A160" s="38"/>
      <c r="B160" s="39"/>
      <c r="C160" s="38"/>
      <c r="D160" s="190" t="s">
        <v>226</v>
      </c>
      <c r="E160" s="38"/>
      <c r="F160" s="191" t="s">
        <v>474</v>
      </c>
      <c r="G160" s="38"/>
      <c r="H160" s="38"/>
      <c r="I160" s="192"/>
      <c r="J160" s="38"/>
      <c r="K160" s="38"/>
      <c r="L160" s="39"/>
      <c r="M160" s="193"/>
      <c r="N160" s="194"/>
      <c r="O160" s="77"/>
      <c r="P160" s="77"/>
      <c r="Q160" s="77"/>
      <c r="R160" s="77"/>
      <c r="S160" s="77"/>
      <c r="T160" s="7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8" t="s">
        <v>226</v>
      </c>
      <c r="AU160" s="18" t="s">
        <v>85</v>
      </c>
    </row>
    <row r="161" s="2" customFormat="1" ht="33" customHeight="1">
      <c r="A161" s="38"/>
      <c r="B161" s="150"/>
      <c r="C161" s="151" t="s">
        <v>159</v>
      </c>
      <c r="D161" s="151" t="s">
        <v>125</v>
      </c>
      <c r="E161" s="152" t="s">
        <v>475</v>
      </c>
      <c r="F161" s="153" t="s">
        <v>476</v>
      </c>
      <c r="G161" s="154" t="s">
        <v>275</v>
      </c>
      <c r="H161" s="155">
        <v>21.059999999999999</v>
      </c>
      <c r="I161" s="156"/>
      <c r="J161" s="157">
        <f>ROUND(I161*H161,2)</f>
        <v>0</v>
      </c>
      <c r="K161" s="153" t="s">
        <v>224</v>
      </c>
      <c r="L161" s="39"/>
      <c r="M161" s="158" t="s">
        <v>1</v>
      </c>
      <c r="N161" s="159" t="s">
        <v>40</v>
      </c>
      <c r="O161" s="77"/>
      <c r="P161" s="160">
        <f>O161*H161</f>
        <v>0</v>
      </c>
      <c r="Q161" s="160">
        <v>0.0029099999999999998</v>
      </c>
      <c r="R161" s="160">
        <f>Q161*H161</f>
        <v>0.061284599999999995</v>
      </c>
      <c r="S161" s="160">
        <v>0</v>
      </c>
      <c r="T161" s="161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62" t="s">
        <v>151</v>
      </c>
      <c r="AT161" s="162" t="s">
        <v>125</v>
      </c>
      <c r="AU161" s="162" t="s">
        <v>85</v>
      </c>
      <c r="AY161" s="18" t="s">
        <v>129</v>
      </c>
      <c r="BE161" s="163">
        <f>IF(N161="základní",J161,0)</f>
        <v>0</v>
      </c>
      <c r="BF161" s="163">
        <f>IF(N161="snížená",J161,0)</f>
        <v>0</v>
      </c>
      <c r="BG161" s="163">
        <f>IF(N161="zákl. přenesená",J161,0)</f>
        <v>0</v>
      </c>
      <c r="BH161" s="163">
        <f>IF(N161="sníž. přenesená",J161,0)</f>
        <v>0</v>
      </c>
      <c r="BI161" s="163">
        <f>IF(N161="nulová",J161,0)</f>
        <v>0</v>
      </c>
      <c r="BJ161" s="18" t="s">
        <v>83</v>
      </c>
      <c r="BK161" s="163">
        <f>ROUND(I161*H161,2)</f>
        <v>0</v>
      </c>
      <c r="BL161" s="18" t="s">
        <v>151</v>
      </c>
      <c r="BM161" s="162" t="s">
        <v>477</v>
      </c>
    </row>
    <row r="162" s="2" customFormat="1">
      <c r="A162" s="38"/>
      <c r="B162" s="39"/>
      <c r="C162" s="38"/>
      <c r="D162" s="190" t="s">
        <v>226</v>
      </c>
      <c r="E162" s="38"/>
      <c r="F162" s="191" t="s">
        <v>478</v>
      </c>
      <c r="G162" s="38"/>
      <c r="H162" s="38"/>
      <c r="I162" s="192"/>
      <c r="J162" s="38"/>
      <c r="K162" s="38"/>
      <c r="L162" s="39"/>
      <c r="M162" s="193"/>
      <c r="N162" s="194"/>
      <c r="O162" s="77"/>
      <c r="P162" s="77"/>
      <c r="Q162" s="77"/>
      <c r="R162" s="77"/>
      <c r="S162" s="77"/>
      <c r="T162" s="7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8" t="s">
        <v>226</v>
      </c>
      <c r="AU162" s="18" t="s">
        <v>85</v>
      </c>
    </row>
    <row r="163" s="13" customFormat="1">
      <c r="A163" s="13"/>
      <c r="B163" s="195"/>
      <c r="C163" s="13"/>
      <c r="D163" s="196" t="s">
        <v>228</v>
      </c>
      <c r="E163" s="197" t="s">
        <v>1</v>
      </c>
      <c r="F163" s="198" t="s">
        <v>404</v>
      </c>
      <c r="G163" s="13"/>
      <c r="H163" s="199">
        <v>10.529999999999999</v>
      </c>
      <c r="I163" s="200"/>
      <c r="J163" s="13"/>
      <c r="K163" s="13"/>
      <c r="L163" s="195"/>
      <c r="M163" s="201"/>
      <c r="N163" s="202"/>
      <c r="O163" s="202"/>
      <c r="P163" s="202"/>
      <c r="Q163" s="202"/>
      <c r="R163" s="202"/>
      <c r="S163" s="202"/>
      <c r="T163" s="20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7" t="s">
        <v>228</v>
      </c>
      <c r="AU163" s="197" t="s">
        <v>85</v>
      </c>
      <c r="AV163" s="13" t="s">
        <v>85</v>
      </c>
      <c r="AW163" s="13" t="s">
        <v>31</v>
      </c>
      <c r="AX163" s="13" t="s">
        <v>75</v>
      </c>
      <c r="AY163" s="197" t="s">
        <v>129</v>
      </c>
    </row>
    <row r="164" s="13" customFormat="1">
      <c r="A164" s="13"/>
      <c r="B164" s="195"/>
      <c r="C164" s="13"/>
      <c r="D164" s="196" t="s">
        <v>228</v>
      </c>
      <c r="E164" s="197" t="s">
        <v>1</v>
      </c>
      <c r="F164" s="198" t="s">
        <v>404</v>
      </c>
      <c r="G164" s="13"/>
      <c r="H164" s="199">
        <v>10.529999999999999</v>
      </c>
      <c r="I164" s="200"/>
      <c r="J164" s="13"/>
      <c r="K164" s="13"/>
      <c r="L164" s="195"/>
      <c r="M164" s="201"/>
      <c r="N164" s="202"/>
      <c r="O164" s="202"/>
      <c r="P164" s="202"/>
      <c r="Q164" s="202"/>
      <c r="R164" s="202"/>
      <c r="S164" s="202"/>
      <c r="T164" s="20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7" t="s">
        <v>228</v>
      </c>
      <c r="AU164" s="197" t="s">
        <v>85</v>
      </c>
      <c r="AV164" s="13" t="s">
        <v>85</v>
      </c>
      <c r="AW164" s="13" t="s">
        <v>31</v>
      </c>
      <c r="AX164" s="13" t="s">
        <v>75</v>
      </c>
      <c r="AY164" s="197" t="s">
        <v>129</v>
      </c>
    </row>
    <row r="165" s="14" customFormat="1">
      <c r="A165" s="14"/>
      <c r="B165" s="204"/>
      <c r="C165" s="14"/>
      <c r="D165" s="196" t="s">
        <v>228</v>
      </c>
      <c r="E165" s="205" t="s">
        <v>1</v>
      </c>
      <c r="F165" s="206" t="s">
        <v>238</v>
      </c>
      <c r="G165" s="14"/>
      <c r="H165" s="207">
        <v>21.059999999999999</v>
      </c>
      <c r="I165" s="208"/>
      <c r="J165" s="14"/>
      <c r="K165" s="14"/>
      <c r="L165" s="204"/>
      <c r="M165" s="209"/>
      <c r="N165" s="210"/>
      <c r="O165" s="210"/>
      <c r="P165" s="210"/>
      <c r="Q165" s="210"/>
      <c r="R165" s="210"/>
      <c r="S165" s="210"/>
      <c r="T165" s="21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05" t="s">
        <v>228</v>
      </c>
      <c r="AU165" s="205" t="s">
        <v>85</v>
      </c>
      <c r="AV165" s="14" t="s">
        <v>128</v>
      </c>
      <c r="AW165" s="14" t="s">
        <v>31</v>
      </c>
      <c r="AX165" s="14" t="s">
        <v>83</v>
      </c>
      <c r="AY165" s="205" t="s">
        <v>129</v>
      </c>
    </row>
    <row r="166" s="2" customFormat="1" ht="24.15" customHeight="1">
      <c r="A166" s="38"/>
      <c r="B166" s="150"/>
      <c r="C166" s="151" t="s">
        <v>8</v>
      </c>
      <c r="D166" s="151" t="s">
        <v>125</v>
      </c>
      <c r="E166" s="152" t="s">
        <v>479</v>
      </c>
      <c r="F166" s="153" t="s">
        <v>480</v>
      </c>
      <c r="G166" s="154" t="s">
        <v>275</v>
      </c>
      <c r="H166" s="155">
        <v>21.059999999999999</v>
      </c>
      <c r="I166" s="156"/>
      <c r="J166" s="157">
        <f>ROUND(I166*H166,2)</f>
        <v>0</v>
      </c>
      <c r="K166" s="153" t="s">
        <v>224</v>
      </c>
      <c r="L166" s="39"/>
      <c r="M166" s="158" t="s">
        <v>1</v>
      </c>
      <c r="N166" s="159" t="s">
        <v>40</v>
      </c>
      <c r="O166" s="77"/>
      <c r="P166" s="160">
        <f>O166*H166</f>
        <v>0</v>
      </c>
      <c r="Q166" s="160">
        <v>0.00175</v>
      </c>
      <c r="R166" s="160">
        <f>Q166*H166</f>
        <v>0.036854999999999999</v>
      </c>
      <c r="S166" s="160">
        <v>0</v>
      </c>
      <c r="T166" s="161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62" t="s">
        <v>151</v>
      </c>
      <c r="AT166" s="162" t="s">
        <v>125</v>
      </c>
      <c r="AU166" s="162" t="s">
        <v>85</v>
      </c>
      <c r="AY166" s="18" t="s">
        <v>129</v>
      </c>
      <c r="BE166" s="163">
        <f>IF(N166="základní",J166,0)</f>
        <v>0</v>
      </c>
      <c r="BF166" s="163">
        <f>IF(N166="snížená",J166,0)</f>
        <v>0</v>
      </c>
      <c r="BG166" s="163">
        <f>IF(N166="zákl. přenesená",J166,0)</f>
        <v>0</v>
      </c>
      <c r="BH166" s="163">
        <f>IF(N166="sníž. přenesená",J166,0)</f>
        <v>0</v>
      </c>
      <c r="BI166" s="163">
        <f>IF(N166="nulová",J166,0)</f>
        <v>0</v>
      </c>
      <c r="BJ166" s="18" t="s">
        <v>83</v>
      </c>
      <c r="BK166" s="163">
        <f>ROUND(I166*H166,2)</f>
        <v>0</v>
      </c>
      <c r="BL166" s="18" t="s">
        <v>151</v>
      </c>
      <c r="BM166" s="162" t="s">
        <v>481</v>
      </c>
    </row>
    <row r="167" s="2" customFormat="1">
      <c r="A167" s="38"/>
      <c r="B167" s="39"/>
      <c r="C167" s="38"/>
      <c r="D167" s="190" t="s">
        <v>226</v>
      </c>
      <c r="E167" s="38"/>
      <c r="F167" s="191" t="s">
        <v>482</v>
      </c>
      <c r="G167" s="38"/>
      <c r="H167" s="38"/>
      <c r="I167" s="192"/>
      <c r="J167" s="38"/>
      <c r="K167" s="38"/>
      <c r="L167" s="39"/>
      <c r="M167" s="193"/>
      <c r="N167" s="194"/>
      <c r="O167" s="77"/>
      <c r="P167" s="77"/>
      <c r="Q167" s="77"/>
      <c r="R167" s="77"/>
      <c r="S167" s="77"/>
      <c r="T167" s="7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8" t="s">
        <v>226</v>
      </c>
      <c r="AU167" s="18" t="s">
        <v>85</v>
      </c>
    </row>
    <row r="168" s="2" customFormat="1" ht="24.15" customHeight="1">
      <c r="A168" s="38"/>
      <c r="B168" s="150"/>
      <c r="C168" s="151" t="s">
        <v>166</v>
      </c>
      <c r="D168" s="151" t="s">
        <v>125</v>
      </c>
      <c r="E168" s="152" t="s">
        <v>483</v>
      </c>
      <c r="F168" s="153" t="s">
        <v>484</v>
      </c>
      <c r="G168" s="154" t="s">
        <v>275</v>
      </c>
      <c r="H168" s="155">
        <v>117.59999999999999</v>
      </c>
      <c r="I168" s="156"/>
      <c r="J168" s="157">
        <f>ROUND(I168*H168,2)</f>
        <v>0</v>
      </c>
      <c r="K168" s="153" t="s">
        <v>224</v>
      </c>
      <c r="L168" s="39"/>
      <c r="M168" s="158" t="s">
        <v>1</v>
      </c>
      <c r="N168" s="159" t="s">
        <v>40</v>
      </c>
      <c r="O168" s="77"/>
      <c r="P168" s="160">
        <f>O168*H168</f>
        <v>0</v>
      </c>
      <c r="Q168" s="160">
        <v>0.0027399999999999998</v>
      </c>
      <c r="R168" s="160">
        <f>Q168*H168</f>
        <v>0.32222399999999995</v>
      </c>
      <c r="S168" s="160">
        <v>0</v>
      </c>
      <c r="T168" s="161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62" t="s">
        <v>151</v>
      </c>
      <c r="AT168" s="162" t="s">
        <v>125</v>
      </c>
      <c r="AU168" s="162" t="s">
        <v>85</v>
      </c>
      <c r="AY168" s="18" t="s">
        <v>129</v>
      </c>
      <c r="BE168" s="163">
        <f>IF(N168="základní",J168,0)</f>
        <v>0</v>
      </c>
      <c r="BF168" s="163">
        <f>IF(N168="snížená",J168,0)</f>
        <v>0</v>
      </c>
      <c r="BG168" s="163">
        <f>IF(N168="zákl. přenesená",J168,0)</f>
        <v>0</v>
      </c>
      <c r="BH168" s="163">
        <f>IF(N168="sníž. přenesená",J168,0)</f>
        <v>0</v>
      </c>
      <c r="BI168" s="163">
        <f>IF(N168="nulová",J168,0)</f>
        <v>0</v>
      </c>
      <c r="BJ168" s="18" t="s">
        <v>83</v>
      </c>
      <c r="BK168" s="163">
        <f>ROUND(I168*H168,2)</f>
        <v>0</v>
      </c>
      <c r="BL168" s="18" t="s">
        <v>151</v>
      </c>
      <c r="BM168" s="162" t="s">
        <v>485</v>
      </c>
    </row>
    <row r="169" s="2" customFormat="1">
      <c r="A169" s="38"/>
      <c r="B169" s="39"/>
      <c r="C169" s="38"/>
      <c r="D169" s="190" t="s">
        <v>226</v>
      </c>
      <c r="E169" s="38"/>
      <c r="F169" s="191" t="s">
        <v>486</v>
      </c>
      <c r="G169" s="38"/>
      <c r="H169" s="38"/>
      <c r="I169" s="192"/>
      <c r="J169" s="38"/>
      <c r="K169" s="38"/>
      <c r="L169" s="39"/>
      <c r="M169" s="193"/>
      <c r="N169" s="194"/>
      <c r="O169" s="77"/>
      <c r="P169" s="77"/>
      <c r="Q169" s="77"/>
      <c r="R169" s="77"/>
      <c r="S169" s="77"/>
      <c r="T169" s="7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8" t="s">
        <v>226</v>
      </c>
      <c r="AU169" s="18" t="s">
        <v>85</v>
      </c>
    </row>
    <row r="170" s="2" customFormat="1" ht="24.15" customHeight="1">
      <c r="A170" s="38"/>
      <c r="B170" s="150"/>
      <c r="C170" s="151" t="s">
        <v>148</v>
      </c>
      <c r="D170" s="151" t="s">
        <v>125</v>
      </c>
      <c r="E170" s="152" t="s">
        <v>487</v>
      </c>
      <c r="F170" s="153" t="s">
        <v>488</v>
      </c>
      <c r="G170" s="154" t="s">
        <v>275</v>
      </c>
      <c r="H170" s="155">
        <v>35.200000000000003</v>
      </c>
      <c r="I170" s="156"/>
      <c r="J170" s="157">
        <f>ROUND(I170*H170,2)</f>
        <v>0</v>
      </c>
      <c r="K170" s="153" t="s">
        <v>224</v>
      </c>
      <c r="L170" s="39"/>
      <c r="M170" s="158" t="s">
        <v>1</v>
      </c>
      <c r="N170" s="159" t="s">
        <v>40</v>
      </c>
      <c r="O170" s="77"/>
      <c r="P170" s="160">
        <f>O170*H170</f>
        <v>0</v>
      </c>
      <c r="Q170" s="160">
        <v>0.0011100000000000001</v>
      </c>
      <c r="R170" s="160">
        <f>Q170*H170</f>
        <v>0.03907200000000001</v>
      </c>
      <c r="S170" s="160">
        <v>0</v>
      </c>
      <c r="T170" s="161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62" t="s">
        <v>151</v>
      </c>
      <c r="AT170" s="162" t="s">
        <v>125</v>
      </c>
      <c r="AU170" s="162" t="s">
        <v>85</v>
      </c>
      <c r="AY170" s="18" t="s">
        <v>129</v>
      </c>
      <c r="BE170" s="163">
        <f>IF(N170="základní",J170,0)</f>
        <v>0</v>
      </c>
      <c r="BF170" s="163">
        <f>IF(N170="snížená",J170,0)</f>
        <v>0</v>
      </c>
      <c r="BG170" s="163">
        <f>IF(N170="zákl. přenesená",J170,0)</f>
        <v>0</v>
      </c>
      <c r="BH170" s="163">
        <f>IF(N170="sníž. přenesená",J170,0)</f>
        <v>0</v>
      </c>
      <c r="BI170" s="163">
        <f>IF(N170="nulová",J170,0)</f>
        <v>0</v>
      </c>
      <c r="BJ170" s="18" t="s">
        <v>83</v>
      </c>
      <c r="BK170" s="163">
        <f>ROUND(I170*H170,2)</f>
        <v>0</v>
      </c>
      <c r="BL170" s="18" t="s">
        <v>151</v>
      </c>
      <c r="BM170" s="162" t="s">
        <v>489</v>
      </c>
    </row>
    <row r="171" s="2" customFormat="1">
      <c r="A171" s="38"/>
      <c r="B171" s="39"/>
      <c r="C171" s="38"/>
      <c r="D171" s="190" t="s">
        <v>226</v>
      </c>
      <c r="E171" s="38"/>
      <c r="F171" s="191" t="s">
        <v>490</v>
      </c>
      <c r="G171" s="38"/>
      <c r="H171" s="38"/>
      <c r="I171" s="192"/>
      <c r="J171" s="38"/>
      <c r="K171" s="38"/>
      <c r="L171" s="39"/>
      <c r="M171" s="193"/>
      <c r="N171" s="194"/>
      <c r="O171" s="77"/>
      <c r="P171" s="77"/>
      <c r="Q171" s="77"/>
      <c r="R171" s="77"/>
      <c r="S171" s="77"/>
      <c r="T171" s="7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8" t="s">
        <v>226</v>
      </c>
      <c r="AU171" s="18" t="s">
        <v>85</v>
      </c>
    </row>
    <row r="172" s="2" customFormat="1" ht="16.5" customHeight="1">
      <c r="A172" s="38"/>
      <c r="B172" s="150"/>
      <c r="C172" s="151" t="s">
        <v>173</v>
      </c>
      <c r="D172" s="151" t="s">
        <v>125</v>
      </c>
      <c r="E172" s="152" t="s">
        <v>491</v>
      </c>
      <c r="F172" s="153" t="s">
        <v>492</v>
      </c>
      <c r="G172" s="154" t="s">
        <v>241</v>
      </c>
      <c r="H172" s="155">
        <v>1</v>
      </c>
      <c r="I172" s="156"/>
      <c r="J172" s="157">
        <f>ROUND(I172*H172,2)</f>
        <v>0</v>
      </c>
      <c r="K172" s="153" t="s">
        <v>1</v>
      </c>
      <c r="L172" s="39"/>
      <c r="M172" s="158" t="s">
        <v>1</v>
      </c>
      <c r="N172" s="159" t="s">
        <v>40</v>
      </c>
      <c r="O172" s="77"/>
      <c r="P172" s="160">
        <f>O172*H172</f>
        <v>0</v>
      </c>
      <c r="Q172" s="160">
        <v>0.0011100000000000001</v>
      </c>
      <c r="R172" s="160">
        <f>Q172*H172</f>
        <v>0.0011100000000000001</v>
      </c>
      <c r="S172" s="160">
        <v>0</v>
      </c>
      <c r="T172" s="161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62" t="s">
        <v>151</v>
      </c>
      <c r="AT172" s="162" t="s">
        <v>125</v>
      </c>
      <c r="AU172" s="162" t="s">
        <v>85</v>
      </c>
      <c r="AY172" s="18" t="s">
        <v>129</v>
      </c>
      <c r="BE172" s="163">
        <f>IF(N172="základní",J172,0)</f>
        <v>0</v>
      </c>
      <c r="BF172" s="163">
        <f>IF(N172="snížená",J172,0)</f>
        <v>0</v>
      </c>
      <c r="BG172" s="163">
        <f>IF(N172="zákl. přenesená",J172,0)</f>
        <v>0</v>
      </c>
      <c r="BH172" s="163">
        <f>IF(N172="sníž. přenesená",J172,0)</f>
        <v>0</v>
      </c>
      <c r="BI172" s="163">
        <f>IF(N172="nulová",J172,0)</f>
        <v>0</v>
      </c>
      <c r="BJ172" s="18" t="s">
        <v>83</v>
      </c>
      <c r="BK172" s="163">
        <f>ROUND(I172*H172,2)</f>
        <v>0</v>
      </c>
      <c r="BL172" s="18" t="s">
        <v>151</v>
      </c>
      <c r="BM172" s="162" t="s">
        <v>493</v>
      </c>
    </row>
    <row r="173" s="2" customFormat="1" ht="16.5" customHeight="1">
      <c r="A173" s="38"/>
      <c r="B173" s="150"/>
      <c r="C173" s="151" t="s">
        <v>151</v>
      </c>
      <c r="D173" s="151" t="s">
        <v>125</v>
      </c>
      <c r="E173" s="152" t="s">
        <v>494</v>
      </c>
      <c r="F173" s="153" t="s">
        <v>495</v>
      </c>
      <c r="G173" s="154" t="s">
        <v>275</v>
      </c>
      <c r="H173" s="155">
        <v>2537.0999999999999</v>
      </c>
      <c r="I173" s="156"/>
      <c r="J173" s="157">
        <f>ROUND(I173*H173,2)</f>
        <v>0</v>
      </c>
      <c r="K173" s="153" t="s">
        <v>1</v>
      </c>
      <c r="L173" s="39"/>
      <c r="M173" s="158" t="s">
        <v>1</v>
      </c>
      <c r="N173" s="159" t="s">
        <v>40</v>
      </c>
      <c r="O173" s="77"/>
      <c r="P173" s="160">
        <f>O173*H173</f>
        <v>0</v>
      </c>
      <c r="Q173" s="160">
        <v>0.0011100000000000001</v>
      </c>
      <c r="R173" s="160">
        <f>Q173*H173</f>
        <v>2.8161810000000003</v>
      </c>
      <c r="S173" s="160">
        <v>0</v>
      </c>
      <c r="T173" s="161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62" t="s">
        <v>151</v>
      </c>
      <c r="AT173" s="162" t="s">
        <v>125</v>
      </c>
      <c r="AU173" s="162" t="s">
        <v>85</v>
      </c>
      <c r="AY173" s="18" t="s">
        <v>129</v>
      </c>
      <c r="BE173" s="163">
        <f>IF(N173="základní",J173,0)</f>
        <v>0</v>
      </c>
      <c r="BF173" s="163">
        <f>IF(N173="snížená",J173,0)</f>
        <v>0</v>
      </c>
      <c r="BG173" s="163">
        <f>IF(N173="zákl. přenesená",J173,0)</f>
        <v>0</v>
      </c>
      <c r="BH173" s="163">
        <f>IF(N173="sníž. přenesená",J173,0)</f>
        <v>0</v>
      </c>
      <c r="BI173" s="163">
        <f>IF(N173="nulová",J173,0)</f>
        <v>0</v>
      </c>
      <c r="BJ173" s="18" t="s">
        <v>83</v>
      </c>
      <c r="BK173" s="163">
        <f>ROUND(I173*H173,2)</f>
        <v>0</v>
      </c>
      <c r="BL173" s="18" t="s">
        <v>151</v>
      </c>
      <c r="BM173" s="162" t="s">
        <v>496</v>
      </c>
    </row>
    <row r="174" s="2" customFormat="1" ht="24.15" customHeight="1">
      <c r="A174" s="38"/>
      <c r="B174" s="150"/>
      <c r="C174" s="151" t="s">
        <v>180</v>
      </c>
      <c r="D174" s="151" t="s">
        <v>125</v>
      </c>
      <c r="E174" s="152" t="s">
        <v>497</v>
      </c>
      <c r="F174" s="153" t="s">
        <v>498</v>
      </c>
      <c r="G174" s="154" t="s">
        <v>247</v>
      </c>
      <c r="H174" s="155">
        <v>8.3599999999999994</v>
      </c>
      <c r="I174" s="156"/>
      <c r="J174" s="157">
        <f>ROUND(I174*H174,2)</f>
        <v>0</v>
      </c>
      <c r="K174" s="153" t="s">
        <v>224</v>
      </c>
      <c r="L174" s="39"/>
      <c r="M174" s="158" t="s">
        <v>1</v>
      </c>
      <c r="N174" s="159" t="s">
        <v>40</v>
      </c>
      <c r="O174" s="77"/>
      <c r="P174" s="160">
        <f>O174*H174</f>
        <v>0</v>
      </c>
      <c r="Q174" s="160">
        <v>0</v>
      </c>
      <c r="R174" s="160">
        <f>Q174*H174</f>
        <v>0</v>
      </c>
      <c r="S174" s="160">
        <v>0</v>
      </c>
      <c r="T174" s="161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62" t="s">
        <v>151</v>
      </c>
      <c r="AT174" s="162" t="s">
        <v>125</v>
      </c>
      <c r="AU174" s="162" t="s">
        <v>85</v>
      </c>
      <c r="AY174" s="18" t="s">
        <v>129</v>
      </c>
      <c r="BE174" s="163">
        <f>IF(N174="základní",J174,0)</f>
        <v>0</v>
      </c>
      <c r="BF174" s="163">
        <f>IF(N174="snížená",J174,0)</f>
        <v>0</v>
      </c>
      <c r="BG174" s="163">
        <f>IF(N174="zákl. přenesená",J174,0)</f>
        <v>0</v>
      </c>
      <c r="BH174" s="163">
        <f>IF(N174="sníž. přenesená",J174,0)</f>
        <v>0</v>
      </c>
      <c r="BI174" s="163">
        <f>IF(N174="nulová",J174,0)</f>
        <v>0</v>
      </c>
      <c r="BJ174" s="18" t="s">
        <v>83</v>
      </c>
      <c r="BK174" s="163">
        <f>ROUND(I174*H174,2)</f>
        <v>0</v>
      </c>
      <c r="BL174" s="18" t="s">
        <v>151</v>
      </c>
      <c r="BM174" s="162" t="s">
        <v>499</v>
      </c>
    </row>
    <row r="175" s="2" customFormat="1">
      <c r="A175" s="38"/>
      <c r="B175" s="39"/>
      <c r="C175" s="38"/>
      <c r="D175" s="190" t="s">
        <v>226</v>
      </c>
      <c r="E175" s="38"/>
      <c r="F175" s="191" t="s">
        <v>500</v>
      </c>
      <c r="G175" s="38"/>
      <c r="H175" s="38"/>
      <c r="I175" s="192"/>
      <c r="J175" s="38"/>
      <c r="K175" s="38"/>
      <c r="L175" s="39"/>
      <c r="M175" s="193"/>
      <c r="N175" s="194"/>
      <c r="O175" s="77"/>
      <c r="P175" s="77"/>
      <c r="Q175" s="77"/>
      <c r="R175" s="77"/>
      <c r="S175" s="77"/>
      <c r="T175" s="7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8" t="s">
        <v>226</v>
      </c>
      <c r="AU175" s="18" t="s">
        <v>85</v>
      </c>
    </row>
    <row r="176" s="12" customFormat="1" ht="25.92" customHeight="1">
      <c r="A176" s="12"/>
      <c r="B176" s="177"/>
      <c r="C176" s="12"/>
      <c r="D176" s="178" t="s">
        <v>74</v>
      </c>
      <c r="E176" s="179" t="s">
        <v>348</v>
      </c>
      <c r="F176" s="179" t="s">
        <v>349</v>
      </c>
      <c r="G176" s="12"/>
      <c r="H176" s="12"/>
      <c r="I176" s="180"/>
      <c r="J176" s="181">
        <f>BK176</f>
        <v>0</v>
      </c>
      <c r="K176" s="12"/>
      <c r="L176" s="177"/>
      <c r="M176" s="182"/>
      <c r="N176" s="183"/>
      <c r="O176" s="183"/>
      <c r="P176" s="184">
        <f>P177</f>
        <v>0</v>
      </c>
      <c r="Q176" s="183"/>
      <c r="R176" s="184">
        <f>R177</f>
        <v>0</v>
      </c>
      <c r="S176" s="183"/>
      <c r="T176" s="185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78" t="s">
        <v>132</v>
      </c>
      <c r="AT176" s="186" t="s">
        <v>74</v>
      </c>
      <c r="AU176" s="186" t="s">
        <v>75</v>
      </c>
      <c r="AY176" s="178" t="s">
        <v>129</v>
      </c>
      <c r="BK176" s="187">
        <f>BK177</f>
        <v>0</v>
      </c>
    </row>
    <row r="177" s="12" customFormat="1" ht="22.8" customHeight="1">
      <c r="A177" s="12"/>
      <c r="B177" s="177"/>
      <c r="C177" s="12"/>
      <c r="D177" s="178" t="s">
        <v>74</v>
      </c>
      <c r="E177" s="188" t="s">
        <v>350</v>
      </c>
      <c r="F177" s="188" t="s">
        <v>351</v>
      </c>
      <c r="G177" s="12"/>
      <c r="H177" s="12"/>
      <c r="I177" s="180"/>
      <c r="J177" s="189">
        <f>BK177</f>
        <v>0</v>
      </c>
      <c r="K177" s="12"/>
      <c r="L177" s="177"/>
      <c r="M177" s="182"/>
      <c r="N177" s="183"/>
      <c r="O177" s="183"/>
      <c r="P177" s="184">
        <f>P178</f>
        <v>0</v>
      </c>
      <c r="Q177" s="183"/>
      <c r="R177" s="184">
        <f>R178</f>
        <v>0</v>
      </c>
      <c r="S177" s="183"/>
      <c r="T177" s="185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78" t="s">
        <v>132</v>
      </c>
      <c r="AT177" s="186" t="s">
        <v>74</v>
      </c>
      <c r="AU177" s="186" t="s">
        <v>83</v>
      </c>
      <c r="AY177" s="178" t="s">
        <v>129</v>
      </c>
      <c r="BK177" s="187">
        <f>BK178</f>
        <v>0</v>
      </c>
    </row>
    <row r="178" s="2" customFormat="1" ht="21.75" customHeight="1">
      <c r="A178" s="38"/>
      <c r="B178" s="150"/>
      <c r="C178" s="151" t="s">
        <v>155</v>
      </c>
      <c r="D178" s="151" t="s">
        <v>125</v>
      </c>
      <c r="E178" s="152" t="s">
        <v>501</v>
      </c>
      <c r="F178" s="153" t="s">
        <v>502</v>
      </c>
      <c r="G178" s="154" t="s">
        <v>241</v>
      </c>
      <c r="H178" s="155">
        <v>1</v>
      </c>
      <c r="I178" s="156"/>
      <c r="J178" s="157">
        <f>ROUND(I178*H178,2)</f>
        <v>0</v>
      </c>
      <c r="K178" s="153" t="s">
        <v>1</v>
      </c>
      <c r="L178" s="39"/>
      <c r="M178" s="164" t="s">
        <v>1</v>
      </c>
      <c r="N178" s="165" t="s">
        <v>40</v>
      </c>
      <c r="O178" s="166"/>
      <c r="P178" s="167">
        <f>O178*H178</f>
        <v>0</v>
      </c>
      <c r="Q178" s="167">
        <v>0</v>
      </c>
      <c r="R178" s="167">
        <f>Q178*H178</f>
        <v>0</v>
      </c>
      <c r="S178" s="167">
        <v>0</v>
      </c>
      <c r="T178" s="16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62" t="s">
        <v>354</v>
      </c>
      <c r="AT178" s="162" t="s">
        <v>125</v>
      </c>
      <c r="AU178" s="162" t="s">
        <v>85</v>
      </c>
      <c r="AY178" s="18" t="s">
        <v>129</v>
      </c>
      <c r="BE178" s="163">
        <f>IF(N178="základní",J178,0)</f>
        <v>0</v>
      </c>
      <c r="BF178" s="163">
        <f>IF(N178="snížená",J178,0)</f>
        <v>0</v>
      </c>
      <c r="BG178" s="163">
        <f>IF(N178="zákl. přenesená",J178,0)</f>
        <v>0</v>
      </c>
      <c r="BH178" s="163">
        <f>IF(N178="sníž. přenesená",J178,0)</f>
        <v>0</v>
      </c>
      <c r="BI178" s="163">
        <f>IF(N178="nulová",J178,0)</f>
        <v>0</v>
      </c>
      <c r="BJ178" s="18" t="s">
        <v>83</v>
      </c>
      <c r="BK178" s="163">
        <f>ROUND(I178*H178,2)</f>
        <v>0</v>
      </c>
      <c r="BL178" s="18" t="s">
        <v>354</v>
      </c>
      <c r="BM178" s="162" t="s">
        <v>503</v>
      </c>
    </row>
    <row r="179" s="2" customFormat="1" ht="6.96" customHeight="1">
      <c r="A179" s="38"/>
      <c r="B179" s="60"/>
      <c r="C179" s="61"/>
      <c r="D179" s="61"/>
      <c r="E179" s="61"/>
      <c r="F179" s="61"/>
      <c r="G179" s="61"/>
      <c r="H179" s="61"/>
      <c r="I179" s="61"/>
      <c r="J179" s="61"/>
      <c r="K179" s="61"/>
      <c r="L179" s="39"/>
      <c r="M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</row>
  </sheetData>
  <autoFilter ref="C123:K17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8" r:id="rId1" display="https://podminky.urs.cz/item/CS_URS_2024_02/622142001"/>
    <hyperlink ref="F135" r:id="rId2" display="https://podminky.urs.cz/item/CS_URS_2024_02/622321121"/>
    <hyperlink ref="F146" r:id="rId3" display="https://podminky.urs.cz/item/CS_URS_2024_02/762332121"/>
    <hyperlink ref="F151" r:id="rId4" display="https://podminky.urs.cz/item/CS_URS_2024_02/762395000"/>
    <hyperlink ref="F153" r:id="rId5" display="https://podminky.urs.cz/item/CS_URS_2024_02/998762101"/>
    <hyperlink ref="F156" r:id="rId6" display="https://podminky.urs.cz/item/CS_URS_2024_02/764011405"/>
    <hyperlink ref="F160" r:id="rId7" display="https://podminky.urs.cz/item/CS_URS_2024_02/764211405"/>
    <hyperlink ref="F162" r:id="rId8" display="https://podminky.urs.cz/item/CS_URS_2024_02/764214604"/>
    <hyperlink ref="F167" r:id="rId9" display="https://podminky.urs.cz/item/CS_URS_2024_02/764311404"/>
    <hyperlink ref="F169" r:id="rId10" display="https://podminky.urs.cz/item/CS_URS_2024_02/764511602"/>
    <hyperlink ref="F171" r:id="rId11" display="https://podminky.urs.cz/item/CS_URS_2024_02/764518622"/>
    <hyperlink ref="F175" r:id="rId12" display="https://podminky.urs.cz/item/CS_URS_2024_02/998764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104</v>
      </c>
      <c r="L4" s="21"/>
      <c r="M4" s="120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1" t="str">
        <f>'Rekapitulace stavby'!K6</f>
        <v>Louny střecha TSM</v>
      </c>
      <c r="F7" s="31"/>
      <c r="G7" s="31"/>
      <c r="H7" s="31"/>
      <c r="L7" s="21"/>
    </row>
    <row r="8" s="2" customFormat="1" ht="12" customHeight="1">
      <c r="A8" s="38"/>
      <c r="B8" s="39"/>
      <c r="C8" s="38"/>
      <c r="D8" s="31" t="s">
        <v>105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504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18</v>
      </c>
      <c r="E11" s="38"/>
      <c r="F11" s="26" t="s">
        <v>1</v>
      </c>
      <c r="G11" s="38"/>
      <c r="H11" s="38"/>
      <c r="I11" s="31" t="s">
        <v>19</v>
      </c>
      <c r="J11" s="26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20</v>
      </c>
      <c r="E12" s="38"/>
      <c r="F12" s="26" t="s">
        <v>21</v>
      </c>
      <c r="G12" s="38"/>
      <c r="H12" s="38"/>
      <c r="I12" s="31" t="s">
        <v>22</v>
      </c>
      <c r="J12" s="69" t="str">
        <f>'Rekapitulace stavby'!AN8</f>
        <v>6. 1. 2025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24</v>
      </c>
      <c r="E14" s="38"/>
      <c r="F14" s="38"/>
      <c r="G14" s="38"/>
      <c r="H14" s="38"/>
      <c r="I14" s="31" t="s">
        <v>25</v>
      </c>
      <c r="J14" s="26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tr">
        <f>IF('Rekapitulace stavby'!E11="","",'Rekapitulace stavby'!E11)</f>
        <v xml:space="preserve"> </v>
      </c>
      <c r="F15" s="38"/>
      <c r="G15" s="38"/>
      <c r="H15" s="38"/>
      <c r="I15" s="31" t="s">
        <v>27</v>
      </c>
      <c r="J15" s="26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28</v>
      </c>
      <c r="E17" s="38"/>
      <c r="F17" s="38"/>
      <c r="G17" s="38"/>
      <c r="H17" s="38"/>
      <c r="I17" s="31" t="s">
        <v>25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30</v>
      </c>
      <c r="E20" s="38"/>
      <c r="F20" s="38"/>
      <c r="G20" s="38"/>
      <c r="H20" s="38"/>
      <c r="I20" s="31" t="s">
        <v>25</v>
      </c>
      <c r="J20" s="26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tr">
        <f>IF('Rekapitulace stavby'!E17="","",'Rekapitulace stavby'!E17)</f>
        <v xml:space="preserve"> </v>
      </c>
      <c r="F21" s="38"/>
      <c r="G21" s="38"/>
      <c r="H21" s="38"/>
      <c r="I21" s="31" t="s">
        <v>27</v>
      </c>
      <c r="J21" s="26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32</v>
      </c>
      <c r="E23" s="38"/>
      <c r="F23" s="38"/>
      <c r="G23" s="38"/>
      <c r="H23" s="38"/>
      <c r="I23" s="31" t="s">
        <v>25</v>
      </c>
      <c r="J23" s="26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tr">
        <f>IF('Rekapitulace stavby'!E20="","",'Rekapitulace stavby'!E20)</f>
        <v xml:space="preserve"> </v>
      </c>
      <c r="F24" s="38"/>
      <c r="G24" s="38"/>
      <c r="H24" s="38"/>
      <c r="I24" s="31" t="s">
        <v>27</v>
      </c>
      <c r="J24" s="26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33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ROUND(J135,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1" t="s">
        <v>40</v>
      </c>
      <c r="F33" s="127">
        <f>ROUND((SUM(BE135:BE407)),  2)</f>
        <v>0</v>
      </c>
      <c r="G33" s="38"/>
      <c r="H33" s="38"/>
      <c r="I33" s="128">
        <v>0.20999999999999999</v>
      </c>
      <c r="J33" s="127">
        <f>ROUND(((SUM(BE135:BE407))*I33),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41</v>
      </c>
      <c r="F34" s="127">
        <f>ROUND((SUM(BF135:BF407)),  2)</f>
        <v>0</v>
      </c>
      <c r="G34" s="38"/>
      <c r="H34" s="38"/>
      <c r="I34" s="128">
        <v>0.12</v>
      </c>
      <c r="J34" s="127">
        <f>ROUND(((SUM(BF135:BF407))*I34),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42</v>
      </c>
      <c r="F35" s="127">
        <f>ROUND((SUM(BG135:BG407)),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43</v>
      </c>
      <c r="F36" s="127">
        <f>ROUND((SUM(BH135:BH407)),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44</v>
      </c>
      <c r="F37" s="127">
        <f>ROUND((SUM(BI135:BI407)),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107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Louny střecha TSM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1" t="s">
        <v>105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SO1n - Objekt č. 1 - nové konstrukce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20</v>
      </c>
      <c r="D89" s="38"/>
      <c r="E89" s="38"/>
      <c r="F89" s="26" t="str">
        <f>F12</f>
        <v>Louny</v>
      </c>
      <c r="G89" s="38"/>
      <c r="H89" s="38"/>
      <c r="I89" s="31" t="s">
        <v>22</v>
      </c>
      <c r="J89" s="69" t="str">
        <f>IF(J12="","",J12)</f>
        <v>6. 1. 2025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31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31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108</v>
      </c>
      <c r="D94" s="129"/>
      <c r="E94" s="129"/>
      <c r="F94" s="129"/>
      <c r="G94" s="129"/>
      <c r="H94" s="129"/>
      <c r="I94" s="129"/>
      <c r="J94" s="138" t="s">
        <v>109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110</v>
      </c>
      <c r="D96" s="38"/>
      <c r="E96" s="38"/>
      <c r="F96" s="38"/>
      <c r="G96" s="38"/>
      <c r="H96" s="38"/>
      <c r="I96" s="38"/>
      <c r="J96" s="96">
        <f>J135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8" t="s">
        <v>111</v>
      </c>
    </row>
    <row r="97" s="10" customFormat="1" ht="24.96" customHeight="1">
      <c r="A97" s="10"/>
      <c r="B97" s="169"/>
      <c r="C97" s="10"/>
      <c r="D97" s="170" t="s">
        <v>203</v>
      </c>
      <c r="E97" s="171"/>
      <c r="F97" s="171"/>
      <c r="G97" s="171"/>
      <c r="H97" s="171"/>
      <c r="I97" s="171"/>
      <c r="J97" s="172">
        <f>J136</f>
        <v>0</v>
      </c>
      <c r="K97" s="10"/>
      <c r="L97" s="169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1" customFormat="1" ht="19.92" customHeight="1">
      <c r="A98" s="11"/>
      <c r="B98" s="173"/>
      <c r="C98" s="11"/>
      <c r="D98" s="174" t="s">
        <v>505</v>
      </c>
      <c r="E98" s="175"/>
      <c r="F98" s="175"/>
      <c r="G98" s="175"/>
      <c r="H98" s="175"/>
      <c r="I98" s="175"/>
      <c r="J98" s="176">
        <f>J137</f>
        <v>0</v>
      </c>
      <c r="K98" s="11"/>
      <c r="L98" s="173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</row>
    <row r="99" s="11" customFormat="1" ht="19.92" customHeight="1">
      <c r="A99" s="11"/>
      <c r="B99" s="173"/>
      <c r="C99" s="11"/>
      <c r="D99" s="174" t="s">
        <v>430</v>
      </c>
      <c r="E99" s="175"/>
      <c r="F99" s="175"/>
      <c r="G99" s="175"/>
      <c r="H99" s="175"/>
      <c r="I99" s="175"/>
      <c r="J99" s="176">
        <f>J141</f>
        <v>0</v>
      </c>
      <c r="K99" s="11"/>
      <c r="L99" s="173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</row>
    <row r="100" s="11" customFormat="1" ht="19.92" customHeight="1">
      <c r="A100" s="11"/>
      <c r="B100" s="173"/>
      <c r="C100" s="11"/>
      <c r="D100" s="174" t="s">
        <v>204</v>
      </c>
      <c r="E100" s="175"/>
      <c r="F100" s="175"/>
      <c r="G100" s="175"/>
      <c r="H100" s="175"/>
      <c r="I100" s="175"/>
      <c r="J100" s="176">
        <f>J208</f>
        <v>0</v>
      </c>
      <c r="K100" s="11"/>
      <c r="L100" s="173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</row>
    <row r="101" s="11" customFormat="1" ht="19.92" customHeight="1">
      <c r="A101" s="11"/>
      <c r="B101" s="173"/>
      <c r="C101" s="11"/>
      <c r="D101" s="174" t="s">
        <v>506</v>
      </c>
      <c r="E101" s="175"/>
      <c r="F101" s="175"/>
      <c r="G101" s="175"/>
      <c r="H101" s="175"/>
      <c r="I101" s="175"/>
      <c r="J101" s="176">
        <f>J214</f>
        <v>0</v>
      </c>
      <c r="K101" s="11"/>
      <c r="L101" s="173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</row>
    <row r="102" s="10" customFormat="1" ht="24.96" customHeight="1">
      <c r="A102" s="10"/>
      <c r="B102" s="169"/>
      <c r="C102" s="10"/>
      <c r="D102" s="170" t="s">
        <v>206</v>
      </c>
      <c r="E102" s="171"/>
      <c r="F102" s="171"/>
      <c r="G102" s="171"/>
      <c r="H102" s="171"/>
      <c r="I102" s="171"/>
      <c r="J102" s="172">
        <f>J217</f>
        <v>0</v>
      </c>
      <c r="K102" s="10"/>
      <c r="L102" s="16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1" customFormat="1" ht="19.92" customHeight="1">
      <c r="A103" s="11"/>
      <c r="B103" s="173"/>
      <c r="C103" s="11"/>
      <c r="D103" s="174" t="s">
        <v>507</v>
      </c>
      <c r="E103" s="175"/>
      <c r="F103" s="175"/>
      <c r="G103" s="175"/>
      <c r="H103" s="175"/>
      <c r="I103" s="175"/>
      <c r="J103" s="176">
        <f>J218</f>
        <v>0</v>
      </c>
      <c r="K103" s="11"/>
      <c r="L103" s="173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</row>
    <row r="104" s="11" customFormat="1" ht="19.92" customHeight="1">
      <c r="A104" s="11"/>
      <c r="B104" s="173"/>
      <c r="C104" s="11"/>
      <c r="D104" s="174" t="s">
        <v>207</v>
      </c>
      <c r="E104" s="175"/>
      <c r="F104" s="175"/>
      <c r="G104" s="175"/>
      <c r="H104" s="175"/>
      <c r="I104" s="175"/>
      <c r="J104" s="176">
        <f>J243</f>
        <v>0</v>
      </c>
      <c r="K104" s="11"/>
      <c r="L104" s="173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</row>
    <row r="105" s="11" customFormat="1" ht="19.92" customHeight="1">
      <c r="A105" s="11"/>
      <c r="B105" s="173"/>
      <c r="C105" s="11"/>
      <c r="D105" s="174" t="s">
        <v>208</v>
      </c>
      <c r="E105" s="175"/>
      <c r="F105" s="175"/>
      <c r="G105" s="175"/>
      <c r="H105" s="175"/>
      <c r="I105" s="175"/>
      <c r="J105" s="176">
        <f>J291</f>
        <v>0</v>
      </c>
      <c r="K105" s="11"/>
      <c r="L105" s="173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</row>
    <row r="106" s="11" customFormat="1" ht="19.92" customHeight="1">
      <c r="A106" s="11"/>
      <c r="B106" s="173"/>
      <c r="C106" s="11"/>
      <c r="D106" s="174" t="s">
        <v>209</v>
      </c>
      <c r="E106" s="175"/>
      <c r="F106" s="175"/>
      <c r="G106" s="175"/>
      <c r="H106" s="175"/>
      <c r="I106" s="175"/>
      <c r="J106" s="176">
        <f>J295</f>
        <v>0</v>
      </c>
      <c r="K106" s="11"/>
      <c r="L106" s="173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</row>
    <row r="107" s="11" customFormat="1" ht="19.92" customHeight="1">
      <c r="A107" s="11"/>
      <c r="B107" s="173"/>
      <c r="C107" s="11"/>
      <c r="D107" s="174" t="s">
        <v>210</v>
      </c>
      <c r="E107" s="175"/>
      <c r="F107" s="175"/>
      <c r="G107" s="175"/>
      <c r="H107" s="175"/>
      <c r="I107" s="175"/>
      <c r="J107" s="176">
        <f>J301</f>
        <v>0</v>
      </c>
      <c r="K107" s="11"/>
      <c r="L107" s="173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</row>
    <row r="108" s="11" customFormat="1" ht="19.92" customHeight="1">
      <c r="A108" s="11"/>
      <c r="B108" s="173"/>
      <c r="C108" s="11"/>
      <c r="D108" s="174" t="s">
        <v>508</v>
      </c>
      <c r="E108" s="175"/>
      <c r="F108" s="175"/>
      <c r="G108" s="175"/>
      <c r="H108" s="175"/>
      <c r="I108" s="175"/>
      <c r="J108" s="176">
        <f>J304</f>
        <v>0</v>
      </c>
      <c r="K108" s="11"/>
      <c r="L108" s="173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</row>
    <row r="109" s="11" customFormat="1" ht="19.92" customHeight="1">
      <c r="A109" s="11"/>
      <c r="B109" s="173"/>
      <c r="C109" s="11"/>
      <c r="D109" s="174" t="s">
        <v>212</v>
      </c>
      <c r="E109" s="175"/>
      <c r="F109" s="175"/>
      <c r="G109" s="175"/>
      <c r="H109" s="175"/>
      <c r="I109" s="175"/>
      <c r="J109" s="176">
        <f>J311</f>
        <v>0</v>
      </c>
      <c r="K109" s="11"/>
      <c r="L109" s="173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</row>
    <row r="110" s="11" customFormat="1" ht="19.92" customHeight="1">
      <c r="A110" s="11"/>
      <c r="B110" s="173"/>
      <c r="C110" s="11"/>
      <c r="D110" s="174" t="s">
        <v>509</v>
      </c>
      <c r="E110" s="175"/>
      <c r="F110" s="175"/>
      <c r="G110" s="175"/>
      <c r="H110" s="175"/>
      <c r="I110" s="175"/>
      <c r="J110" s="176">
        <f>J347</f>
        <v>0</v>
      </c>
      <c r="K110" s="11"/>
      <c r="L110" s="173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</row>
    <row r="111" s="11" customFormat="1" ht="19.92" customHeight="1">
      <c r="A111" s="11"/>
      <c r="B111" s="173"/>
      <c r="C111" s="11"/>
      <c r="D111" s="174" t="s">
        <v>510</v>
      </c>
      <c r="E111" s="175"/>
      <c r="F111" s="175"/>
      <c r="G111" s="175"/>
      <c r="H111" s="175"/>
      <c r="I111" s="175"/>
      <c r="J111" s="176">
        <f>J370</f>
        <v>0</v>
      </c>
      <c r="K111" s="11"/>
      <c r="L111" s="173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</row>
    <row r="112" s="10" customFormat="1" ht="24.96" customHeight="1">
      <c r="A112" s="10"/>
      <c r="B112" s="169"/>
      <c r="C112" s="10"/>
      <c r="D112" s="170" t="s">
        <v>214</v>
      </c>
      <c r="E112" s="171"/>
      <c r="F112" s="171"/>
      <c r="G112" s="171"/>
      <c r="H112" s="171"/>
      <c r="I112" s="171"/>
      <c r="J112" s="172">
        <f>J381</f>
        <v>0</v>
      </c>
      <c r="K112" s="10"/>
      <c r="L112" s="16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1" customFormat="1" ht="19.92" customHeight="1">
      <c r="A113" s="11"/>
      <c r="B113" s="173"/>
      <c r="C113" s="11"/>
      <c r="D113" s="174" t="s">
        <v>215</v>
      </c>
      <c r="E113" s="175"/>
      <c r="F113" s="175"/>
      <c r="G113" s="175"/>
      <c r="H113" s="175"/>
      <c r="I113" s="175"/>
      <c r="J113" s="176">
        <f>J382</f>
        <v>0</v>
      </c>
      <c r="K113" s="11"/>
      <c r="L113" s="173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</row>
    <row r="114" s="10" customFormat="1" ht="24.96" customHeight="1">
      <c r="A114" s="10"/>
      <c r="B114" s="169"/>
      <c r="C114" s="10"/>
      <c r="D114" s="170" t="s">
        <v>216</v>
      </c>
      <c r="E114" s="171"/>
      <c r="F114" s="171"/>
      <c r="G114" s="171"/>
      <c r="H114" s="171"/>
      <c r="I114" s="171"/>
      <c r="J114" s="172">
        <f>J387</f>
        <v>0</v>
      </c>
      <c r="K114" s="10"/>
      <c r="L114" s="16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1" customFormat="1" ht="19.92" customHeight="1">
      <c r="A115" s="11"/>
      <c r="B115" s="173"/>
      <c r="C115" s="11"/>
      <c r="D115" s="174" t="s">
        <v>217</v>
      </c>
      <c r="E115" s="175"/>
      <c r="F115" s="175"/>
      <c r="G115" s="175"/>
      <c r="H115" s="175"/>
      <c r="I115" s="175"/>
      <c r="J115" s="176">
        <f>J388</f>
        <v>0</v>
      </c>
      <c r="K115" s="11"/>
      <c r="L115" s="173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</row>
    <row r="116" s="2" customFormat="1" ht="21.84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62"/>
      <c r="C121" s="63"/>
      <c r="D121" s="63"/>
      <c r="E121" s="63"/>
      <c r="F121" s="63"/>
      <c r="G121" s="63"/>
      <c r="H121" s="63"/>
      <c r="I121" s="63"/>
      <c r="J121" s="63"/>
      <c r="K121" s="63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2" t="s">
        <v>112</v>
      </c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1" t="s">
        <v>16</v>
      </c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38"/>
      <c r="D125" s="38"/>
      <c r="E125" s="121" t="str">
        <f>E7</f>
        <v>Louny střecha TSM</v>
      </c>
      <c r="F125" s="31"/>
      <c r="G125" s="31"/>
      <c r="H125" s="31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1" t="s">
        <v>105</v>
      </c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38"/>
      <c r="D127" s="38"/>
      <c r="E127" s="67" t="str">
        <f>E9</f>
        <v>SO1n - Objekt č. 1 - nové konstrukce</v>
      </c>
      <c r="F127" s="38"/>
      <c r="G127" s="38"/>
      <c r="H127" s="38"/>
      <c r="I127" s="38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1" t="s">
        <v>20</v>
      </c>
      <c r="D129" s="38"/>
      <c r="E129" s="38"/>
      <c r="F129" s="26" t="str">
        <f>F12</f>
        <v>Louny</v>
      </c>
      <c r="G129" s="38"/>
      <c r="H129" s="38"/>
      <c r="I129" s="31" t="s">
        <v>22</v>
      </c>
      <c r="J129" s="69" t="str">
        <f>IF(J12="","",J12)</f>
        <v>6. 1. 2025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38"/>
      <c r="D130" s="38"/>
      <c r="E130" s="38"/>
      <c r="F130" s="38"/>
      <c r="G130" s="38"/>
      <c r="H130" s="38"/>
      <c r="I130" s="38"/>
      <c r="J130" s="38"/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1" t="s">
        <v>24</v>
      </c>
      <c r="D131" s="38"/>
      <c r="E131" s="38"/>
      <c r="F131" s="26" t="str">
        <f>E15</f>
        <v xml:space="preserve"> </v>
      </c>
      <c r="G131" s="38"/>
      <c r="H131" s="38"/>
      <c r="I131" s="31" t="s">
        <v>30</v>
      </c>
      <c r="J131" s="36" t="str">
        <f>E21</f>
        <v xml:space="preserve"> </v>
      </c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1" t="s">
        <v>28</v>
      </c>
      <c r="D132" s="38"/>
      <c r="E132" s="38"/>
      <c r="F132" s="26" t="str">
        <f>IF(E18="","",E18)</f>
        <v>Vyplň údaj</v>
      </c>
      <c r="G132" s="38"/>
      <c r="H132" s="38"/>
      <c r="I132" s="31" t="s">
        <v>32</v>
      </c>
      <c r="J132" s="36" t="str">
        <f>E24</f>
        <v xml:space="preserve"> </v>
      </c>
      <c r="K132" s="38"/>
      <c r="L132" s="55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38"/>
      <c r="D133" s="38"/>
      <c r="E133" s="38"/>
      <c r="F133" s="38"/>
      <c r="G133" s="38"/>
      <c r="H133" s="38"/>
      <c r="I133" s="38"/>
      <c r="J133" s="38"/>
      <c r="K133" s="38"/>
      <c r="L133" s="55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9" customFormat="1" ht="29.28" customHeight="1">
      <c r="A134" s="140"/>
      <c r="B134" s="141"/>
      <c r="C134" s="142" t="s">
        <v>113</v>
      </c>
      <c r="D134" s="143" t="s">
        <v>60</v>
      </c>
      <c r="E134" s="143" t="s">
        <v>56</v>
      </c>
      <c r="F134" s="143" t="s">
        <v>57</v>
      </c>
      <c r="G134" s="143" t="s">
        <v>114</v>
      </c>
      <c r="H134" s="143" t="s">
        <v>115</v>
      </c>
      <c r="I134" s="143" t="s">
        <v>116</v>
      </c>
      <c r="J134" s="143" t="s">
        <v>109</v>
      </c>
      <c r="K134" s="144" t="s">
        <v>117</v>
      </c>
      <c r="L134" s="145"/>
      <c r="M134" s="86" t="s">
        <v>1</v>
      </c>
      <c r="N134" s="87" t="s">
        <v>39</v>
      </c>
      <c r="O134" s="87" t="s">
        <v>118</v>
      </c>
      <c r="P134" s="87" t="s">
        <v>119</v>
      </c>
      <c r="Q134" s="87" t="s">
        <v>120</v>
      </c>
      <c r="R134" s="87" t="s">
        <v>121</v>
      </c>
      <c r="S134" s="87" t="s">
        <v>122</v>
      </c>
      <c r="T134" s="88" t="s">
        <v>123</v>
      </c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</row>
    <row r="135" s="2" customFormat="1" ht="22.8" customHeight="1">
      <c r="A135" s="38"/>
      <c r="B135" s="39"/>
      <c r="C135" s="93" t="s">
        <v>124</v>
      </c>
      <c r="D135" s="38"/>
      <c r="E135" s="38"/>
      <c r="F135" s="38"/>
      <c r="G135" s="38"/>
      <c r="H135" s="38"/>
      <c r="I135" s="38"/>
      <c r="J135" s="146">
        <f>BK135</f>
        <v>0</v>
      </c>
      <c r="K135" s="38"/>
      <c r="L135" s="39"/>
      <c r="M135" s="89"/>
      <c r="N135" s="73"/>
      <c r="O135" s="90"/>
      <c r="P135" s="147">
        <f>P136+P217+P381+P387</f>
        <v>0</v>
      </c>
      <c r="Q135" s="90"/>
      <c r="R135" s="147">
        <f>R136+R217+R381+R387</f>
        <v>11.355327539999999</v>
      </c>
      <c r="S135" s="90"/>
      <c r="T135" s="148">
        <f>T136+T217+T381+T387</f>
        <v>0.074879999999999988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8" t="s">
        <v>74</v>
      </c>
      <c r="AU135" s="18" t="s">
        <v>111</v>
      </c>
      <c r="BK135" s="149">
        <f>BK136+BK217+BK381+BK387</f>
        <v>0</v>
      </c>
    </row>
    <row r="136" s="12" customFormat="1" ht="25.92" customHeight="1">
      <c r="A136" s="12"/>
      <c r="B136" s="177"/>
      <c r="C136" s="12"/>
      <c r="D136" s="178" t="s">
        <v>74</v>
      </c>
      <c r="E136" s="179" t="s">
        <v>218</v>
      </c>
      <c r="F136" s="179" t="s">
        <v>219</v>
      </c>
      <c r="G136" s="12"/>
      <c r="H136" s="12"/>
      <c r="I136" s="180"/>
      <c r="J136" s="181">
        <f>BK136</f>
        <v>0</v>
      </c>
      <c r="K136" s="12"/>
      <c r="L136" s="177"/>
      <c r="M136" s="182"/>
      <c r="N136" s="183"/>
      <c r="O136" s="183"/>
      <c r="P136" s="184">
        <f>P137+P141+P208+P214</f>
        <v>0</v>
      </c>
      <c r="Q136" s="183"/>
      <c r="R136" s="184">
        <f>R137+R141+R208+R214</f>
        <v>1.8425277</v>
      </c>
      <c r="S136" s="183"/>
      <c r="T136" s="185">
        <f>T137+T141+T208+T214</f>
        <v>0.074879999999999988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78" t="s">
        <v>83</v>
      </c>
      <c r="AT136" s="186" t="s">
        <v>74</v>
      </c>
      <c r="AU136" s="186" t="s">
        <v>75</v>
      </c>
      <c r="AY136" s="178" t="s">
        <v>129</v>
      </c>
      <c r="BK136" s="187">
        <f>BK137+BK141+BK208+BK214</f>
        <v>0</v>
      </c>
    </row>
    <row r="137" s="12" customFormat="1" ht="22.8" customHeight="1">
      <c r="A137" s="12"/>
      <c r="B137" s="177"/>
      <c r="C137" s="12"/>
      <c r="D137" s="178" t="s">
        <v>74</v>
      </c>
      <c r="E137" s="188" t="s">
        <v>139</v>
      </c>
      <c r="F137" s="188" t="s">
        <v>511</v>
      </c>
      <c r="G137" s="12"/>
      <c r="H137" s="12"/>
      <c r="I137" s="180"/>
      <c r="J137" s="189">
        <f>BK137</f>
        <v>0</v>
      </c>
      <c r="K137" s="12"/>
      <c r="L137" s="177"/>
      <c r="M137" s="182"/>
      <c r="N137" s="183"/>
      <c r="O137" s="183"/>
      <c r="P137" s="184">
        <f>SUM(P138:P140)</f>
        <v>0</v>
      </c>
      <c r="Q137" s="183"/>
      <c r="R137" s="184">
        <f>SUM(R138:R140)</f>
        <v>0.15975</v>
      </c>
      <c r="S137" s="183"/>
      <c r="T137" s="185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78" t="s">
        <v>83</v>
      </c>
      <c r="AT137" s="186" t="s">
        <v>74</v>
      </c>
      <c r="AU137" s="186" t="s">
        <v>83</v>
      </c>
      <c r="AY137" s="178" t="s">
        <v>129</v>
      </c>
      <c r="BK137" s="187">
        <f>SUM(BK138:BK140)</f>
        <v>0</v>
      </c>
    </row>
    <row r="138" s="2" customFormat="1" ht="24.15" customHeight="1">
      <c r="A138" s="38"/>
      <c r="B138" s="150"/>
      <c r="C138" s="151" t="s">
        <v>83</v>
      </c>
      <c r="D138" s="151" t="s">
        <v>125</v>
      </c>
      <c r="E138" s="152" t="s">
        <v>512</v>
      </c>
      <c r="F138" s="153" t="s">
        <v>513</v>
      </c>
      <c r="G138" s="154" t="s">
        <v>232</v>
      </c>
      <c r="H138" s="155">
        <v>0.75</v>
      </c>
      <c r="I138" s="156"/>
      <c r="J138" s="157">
        <f>ROUND(I138*H138,2)</f>
        <v>0</v>
      </c>
      <c r="K138" s="153" t="s">
        <v>1</v>
      </c>
      <c r="L138" s="39"/>
      <c r="M138" s="158" t="s">
        <v>1</v>
      </c>
      <c r="N138" s="159" t="s">
        <v>40</v>
      </c>
      <c r="O138" s="77"/>
      <c r="P138" s="160">
        <f>O138*H138</f>
        <v>0</v>
      </c>
      <c r="Q138" s="160">
        <v>0.10100000000000001</v>
      </c>
      <c r="R138" s="160">
        <f>Q138*H138</f>
        <v>0.075750000000000012</v>
      </c>
      <c r="S138" s="160">
        <v>0</v>
      </c>
      <c r="T138" s="161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62" t="s">
        <v>128</v>
      </c>
      <c r="AT138" s="162" t="s">
        <v>125</v>
      </c>
      <c r="AU138" s="162" t="s">
        <v>85</v>
      </c>
      <c r="AY138" s="18" t="s">
        <v>129</v>
      </c>
      <c r="BE138" s="163">
        <f>IF(N138="základní",J138,0)</f>
        <v>0</v>
      </c>
      <c r="BF138" s="163">
        <f>IF(N138="snížená",J138,0)</f>
        <v>0</v>
      </c>
      <c r="BG138" s="163">
        <f>IF(N138="zákl. přenesená",J138,0)</f>
        <v>0</v>
      </c>
      <c r="BH138" s="163">
        <f>IF(N138="sníž. přenesená",J138,0)</f>
        <v>0</v>
      </c>
      <c r="BI138" s="163">
        <f>IF(N138="nulová",J138,0)</f>
        <v>0</v>
      </c>
      <c r="BJ138" s="18" t="s">
        <v>83</v>
      </c>
      <c r="BK138" s="163">
        <f>ROUND(I138*H138,2)</f>
        <v>0</v>
      </c>
      <c r="BL138" s="18" t="s">
        <v>128</v>
      </c>
      <c r="BM138" s="162" t="s">
        <v>514</v>
      </c>
    </row>
    <row r="139" s="13" customFormat="1">
      <c r="A139" s="13"/>
      <c r="B139" s="195"/>
      <c r="C139" s="13"/>
      <c r="D139" s="196" t="s">
        <v>228</v>
      </c>
      <c r="E139" s="197" t="s">
        <v>1</v>
      </c>
      <c r="F139" s="198" t="s">
        <v>515</v>
      </c>
      <c r="G139" s="13"/>
      <c r="H139" s="199">
        <v>0.75</v>
      </c>
      <c r="I139" s="200"/>
      <c r="J139" s="13"/>
      <c r="K139" s="13"/>
      <c r="L139" s="195"/>
      <c r="M139" s="201"/>
      <c r="N139" s="202"/>
      <c r="O139" s="202"/>
      <c r="P139" s="202"/>
      <c r="Q139" s="202"/>
      <c r="R139" s="202"/>
      <c r="S139" s="202"/>
      <c r="T139" s="20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7" t="s">
        <v>228</v>
      </c>
      <c r="AU139" s="197" t="s">
        <v>85</v>
      </c>
      <c r="AV139" s="13" t="s">
        <v>85</v>
      </c>
      <c r="AW139" s="13" t="s">
        <v>31</v>
      </c>
      <c r="AX139" s="13" t="s">
        <v>83</v>
      </c>
      <c r="AY139" s="197" t="s">
        <v>129</v>
      </c>
    </row>
    <row r="140" s="2" customFormat="1" ht="24.15" customHeight="1">
      <c r="A140" s="38"/>
      <c r="B140" s="150"/>
      <c r="C140" s="222" t="s">
        <v>85</v>
      </c>
      <c r="D140" s="222" t="s">
        <v>348</v>
      </c>
      <c r="E140" s="223" t="s">
        <v>516</v>
      </c>
      <c r="F140" s="224" t="s">
        <v>517</v>
      </c>
      <c r="G140" s="225" t="s">
        <v>232</v>
      </c>
      <c r="H140" s="226">
        <v>0.75</v>
      </c>
      <c r="I140" s="227"/>
      <c r="J140" s="228">
        <f>ROUND(I140*H140,2)</f>
        <v>0</v>
      </c>
      <c r="K140" s="224" t="s">
        <v>224</v>
      </c>
      <c r="L140" s="229"/>
      <c r="M140" s="230" t="s">
        <v>1</v>
      </c>
      <c r="N140" s="231" t="s">
        <v>40</v>
      </c>
      <c r="O140" s="77"/>
      <c r="P140" s="160">
        <f>O140*H140</f>
        <v>0</v>
      </c>
      <c r="Q140" s="160">
        <v>0.112</v>
      </c>
      <c r="R140" s="160">
        <f>Q140*H140</f>
        <v>0.084000000000000005</v>
      </c>
      <c r="S140" s="160">
        <v>0</v>
      </c>
      <c r="T140" s="16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62" t="s">
        <v>138</v>
      </c>
      <c r="AT140" s="162" t="s">
        <v>348</v>
      </c>
      <c r="AU140" s="162" t="s">
        <v>85</v>
      </c>
      <c r="AY140" s="18" t="s">
        <v>129</v>
      </c>
      <c r="BE140" s="163">
        <f>IF(N140="základní",J140,0)</f>
        <v>0</v>
      </c>
      <c r="BF140" s="163">
        <f>IF(N140="snížená",J140,0)</f>
        <v>0</v>
      </c>
      <c r="BG140" s="163">
        <f>IF(N140="zákl. přenesená",J140,0)</f>
        <v>0</v>
      </c>
      <c r="BH140" s="163">
        <f>IF(N140="sníž. přenesená",J140,0)</f>
        <v>0</v>
      </c>
      <c r="BI140" s="163">
        <f>IF(N140="nulová",J140,0)</f>
        <v>0</v>
      </c>
      <c r="BJ140" s="18" t="s">
        <v>83</v>
      </c>
      <c r="BK140" s="163">
        <f>ROUND(I140*H140,2)</f>
        <v>0</v>
      </c>
      <c r="BL140" s="18" t="s">
        <v>128</v>
      </c>
      <c r="BM140" s="162" t="s">
        <v>518</v>
      </c>
    </row>
    <row r="141" s="12" customFormat="1" ht="22.8" customHeight="1">
      <c r="A141" s="12"/>
      <c r="B141" s="177"/>
      <c r="C141" s="12"/>
      <c r="D141" s="178" t="s">
        <v>74</v>
      </c>
      <c r="E141" s="188" t="s">
        <v>135</v>
      </c>
      <c r="F141" s="188" t="s">
        <v>431</v>
      </c>
      <c r="G141" s="12"/>
      <c r="H141" s="12"/>
      <c r="I141" s="180"/>
      <c r="J141" s="189">
        <f>BK141</f>
        <v>0</v>
      </c>
      <c r="K141" s="12"/>
      <c r="L141" s="177"/>
      <c r="M141" s="182"/>
      <c r="N141" s="183"/>
      <c r="O141" s="183"/>
      <c r="P141" s="184">
        <f>SUM(P142:P207)</f>
        <v>0</v>
      </c>
      <c r="Q141" s="183"/>
      <c r="R141" s="184">
        <f>SUM(R142:R207)</f>
        <v>1.6822177</v>
      </c>
      <c r="S141" s="183"/>
      <c r="T141" s="185">
        <f>SUM(T142:T207)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78" t="s">
        <v>83</v>
      </c>
      <c r="AT141" s="186" t="s">
        <v>74</v>
      </c>
      <c r="AU141" s="186" t="s">
        <v>83</v>
      </c>
      <c r="AY141" s="178" t="s">
        <v>129</v>
      </c>
      <c r="BK141" s="187">
        <f>SUM(BK142:BK207)</f>
        <v>0</v>
      </c>
    </row>
    <row r="142" s="2" customFormat="1" ht="24.15" customHeight="1">
      <c r="A142" s="38"/>
      <c r="B142" s="150"/>
      <c r="C142" s="151" t="s">
        <v>132</v>
      </c>
      <c r="D142" s="151" t="s">
        <v>125</v>
      </c>
      <c r="E142" s="152" t="s">
        <v>519</v>
      </c>
      <c r="F142" s="153" t="s">
        <v>520</v>
      </c>
      <c r="G142" s="154" t="s">
        <v>232</v>
      </c>
      <c r="H142" s="155">
        <v>30.640000000000001</v>
      </c>
      <c r="I142" s="156"/>
      <c r="J142" s="157">
        <f>ROUND(I142*H142,2)</f>
        <v>0</v>
      </c>
      <c r="K142" s="153" t="s">
        <v>1</v>
      </c>
      <c r="L142" s="39"/>
      <c r="M142" s="158" t="s">
        <v>1</v>
      </c>
      <c r="N142" s="159" t="s">
        <v>40</v>
      </c>
      <c r="O142" s="77"/>
      <c r="P142" s="160">
        <f>O142*H142</f>
        <v>0</v>
      </c>
      <c r="Q142" s="160">
        <v>0.0063</v>
      </c>
      <c r="R142" s="160">
        <f>Q142*H142</f>
        <v>0.19303200000000001</v>
      </c>
      <c r="S142" s="160">
        <v>0</v>
      </c>
      <c r="T142" s="161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62" t="s">
        <v>128</v>
      </c>
      <c r="AT142" s="162" t="s">
        <v>125</v>
      </c>
      <c r="AU142" s="162" t="s">
        <v>85</v>
      </c>
      <c r="AY142" s="18" t="s">
        <v>129</v>
      </c>
      <c r="BE142" s="163">
        <f>IF(N142="základní",J142,0)</f>
        <v>0</v>
      </c>
      <c r="BF142" s="163">
        <f>IF(N142="snížená",J142,0)</f>
        <v>0</v>
      </c>
      <c r="BG142" s="163">
        <f>IF(N142="zákl. přenesená",J142,0)</f>
        <v>0</v>
      </c>
      <c r="BH142" s="163">
        <f>IF(N142="sníž. přenesená",J142,0)</f>
        <v>0</v>
      </c>
      <c r="BI142" s="163">
        <f>IF(N142="nulová",J142,0)</f>
        <v>0</v>
      </c>
      <c r="BJ142" s="18" t="s">
        <v>83</v>
      </c>
      <c r="BK142" s="163">
        <f>ROUND(I142*H142,2)</f>
        <v>0</v>
      </c>
      <c r="BL142" s="18" t="s">
        <v>128</v>
      </c>
      <c r="BM142" s="162" t="s">
        <v>521</v>
      </c>
    </row>
    <row r="143" s="15" customFormat="1">
      <c r="A143" s="15"/>
      <c r="B143" s="212"/>
      <c r="C143" s="15"/>
      <c r="D143" s="196" t="s">
        <v>228</v>
      </c>
      <c r="E143" s="213" t="s">
        <v>1</v>
      </c>
      <c r="F143" s="214" t="s">
        <v>324</v>
      </c>
      <c r="G143" s="15"/>
      <c r="H143" s="213" t="s">
        <v>1</v>
      </c>
      <c r="I143" s="215"/>
      <c r="J143" s="15"/>
      <c r="K143" s="15"/>
      <c r="L143" s="212"/>
      <c r="M143" s="216"/>
      <c r="N143" s="217"/>
      <c r="O143" s="217"/>
      <c r="P143" s="217"/>
      <c r="Q143" s="217"/>
      <c r="R143" s="217"/>
      <c r="S143" s="217"/>
      <c r="T143" s="218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13" t="s">
        <v>228</v>
      </c>
      <c r="AU143" s="213" t="s">
        <v>85</v>
      </c>
      <c r="AV143" s="15" t="s">
        <v>83</v>
      </c>
      <c r="AW143" s="15" t="s">
        <v>31</v>
      </c>
      <c r="AX143" s="15" t="s">
        <v>75</v>
      </c>
      <c r="AY143" s="213" t="s">
        <v>129</v>
      </c>
    </row>
    <row r="144" s="15" customFormat="1">
      <c r="A144" s="15"/>
      <c r="B144" s="212"/>
      <c r="C144" s="15"/>
      <c r="D144" s="196" t="s">
        <v>228</v>
      </c>
      <c r="E144" s="213" t="s">
        <v>1</v>
      </c>
      <c r="F144" s="214" t="s">
        <v>522</v>
      </c>
      <c r="G144" s="15"/>
      <c r="H144" s="213" t="s">
        <v>1</v>
      </c>
      <c r="I144" s="215"/>
      <c r="J144" s="15"/>
      <c r="K144" s="15"/>
      <c r="L144" s="212"/>
      <c r="M144" s="216"/>
      <c r="N144" s="217"/>
      <c r="O144" s="217"/>
      <c r="P144" s="217"/>
      <c r="Q144" s="217"/>
      <c r="R144" s="217"/>
      <c r="S144" s="217"/>
      <c r="T144" s="218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13" t="s">
        <v>228</v>
      </c>
      <c r="AU144" s="213" t="s">
        <v>85</v>
      </c>
      <c r="AV144" s="15" t="s">
        <v>83</v>
      </c>
      <c r="AW144" s="15" t="s">
        <v>31</v>
      </c>
      <c r="AX144" s="15" t="s">
        <v>75</v>
      </c>
      <c r="AY144" s="213" t="s">
        <v>129</v>
      </c>
    </row>
    <row r="145" s="13" customFormat="1">
      <c r="A145" s="13"/>
      <c r="B145" s="195"/>
      <c r="C145" s="13"/>
      <c r="D145" s="196" t="s">
        <v>228</v>
      </c>
      <c r="E145" s="197" t="s">
        <v>1</v>
      </c>
      <c r="F145" s="198" t="s">
        <v>523</v>
      </c>
      <c r="G145" s="13"/>
      <c r="H145" s="199">
        <v>30.640000000000001</v>
      </c>
      <c r="I145" s="200"/>
      <c r="J145" s="13"/>
      <c r="K145" s="13"/>
      <c r="L145" s="195"/>
      <c r="M145" s="201"/>
      <c r="N145" s="202"/>
      <c r="O145" s="202"/>
      <c r="P145" s="202"/>
      <c r="Q145" s="202"/>
      <c r="R145" s="202"/>
      <c r="S145" s="202"/>
      <c r="T145" s="20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7" t="s">
        <v>228</v>
      </c>
      <c r="AU145" s="197" t="s">
        <v>85</v>
      </c>
      <c r="AV145" s="13" t="s">
        <v>85</v>
      </c>
      <c r="AW145" s="13" t="s">
        <v>31</v>
      </c>
      <c r="AX145" s="13" t="s">
        <v>83</v>
      </c>
      <c r="AY145" s="197" t="s">
        <v>129</v>
      </c>
    </row>
    <row r="146" s="2" customFormat="1" ht="16.5" customHeight="1">
      <c r="A146" s="38"/>
      <c r="B146" s="150"/>
      <c r="C146" s="151" t="s">
        <v>128</v>
      </c>
      <c r="D146" s="151" t="s">
        <v>125</v>
      </c>
      <c r="E146" s="152" t="s">
        <v>524</v>
      </c>
      <c r="F146" s="153" t="s">
        <v>525</v>
      </c>
      <c r="G146" s="154" t="s">
        <v>232</v>
      </c>
      <c r="H146" s="155">
        <v>79.590000000000003</v>
      </c>
      <c r="I146" s="156"/>
      <c r="J146" s="157">
        <f>ROUND(I146*H146,2)</f>
        <v>0</v>
      </c>
      <c r="K146" s="153" t="s">
        <v>224</v>
      </c>
      <c r="L146" s="39"/>
      <c r="M146" s="158" t="s">
        <v>1</v>
      </c>
      <c r="N146" s="159" t="s">
        <v>40</v>
      </c>
      <c r="O146" s="77"/>
      <c r="P146" s="160">
        <f>O146*H146</f>
        <v>0</v>
      </c>
      <c r="Q146" s="160">
        <v>0.00025999999999999998</v>
      </c>
      <c r="R146" s="160">
        <f>Q146*H146</f>
        <v>0.020693400000000001</v>
      </c>
      <c r="S146" s="160">
        <v>0</v>
      </c>
      <c r="T146" s="16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62" t="s">
        <v>128</v>
      </c>
      <c r="AT146" s="162" t="s">
        <v>125</v>
      </c>
      <c r="AU146" s="162" t="s">
        <v>85</v>
      </c>
      <c r="AY146" s="18" t="s">
        <v>129</v>
      </c>
      <c r="BE146" s="163">
        <f>IF(N146="základní",J146,0)</f>
        <v>0</v>
      </c>
      <c r="BF146" s="163">
        <f>IF(N146="snížená",J146,0)</f>
        <v>0</v>
      </c>
      <c r="BG146" s="163">
        <f>IF(N146="zákl. přenesená",J146,0)</f>
        <v>0</v>
      </c>
      <c r="BH146" s="163">
        <f>IF(N146="sníž. přenesená",J146,0)</f>
        <v>0</v>
      </c>
      <c r="BI146" s="163">
        <f>IF(N146="nulová",J146,0)</f>
        <v>0</v>
      </c>
      <c r="BJ146" s="18" t="s">
        <v>83</v>
      </c>
      <c r="BK146" s="163">
        <f>ROUND(I146*H146,2)</f>
        <v>0</v>
      </c>
      <c r="BL146" s="18" t="s">
        <v>128</v>
      </c>
      <c r="BM146" s="162" t="s">
        <v>526</v>
      </c>
    </row>
    <row r="147" s="2" customFormat="1">
      <c r="A147" s="38"/>
      <c r="B147" s="39"/>
      <c r="C147" s="38"/>
      <c r="D147" s="190" t="s">
        <v>226</v>
      </c>
      <c r="E147" s="38"/>
      <c r="F147" s="191" t="s">
        <v>527</v>
      </c>
      <c r="G147" s="38"/>
      <c r="H147" s="38"/>
      <c r="I147" s="192"/>
      <c r="J147" s="38"/>
      <c r="K147" s="38"/>
      <c r="L147" s="39"/>
      <c r="M147" s="193"/>
      <c r="N147" s="194"/>
      <c r="O147" s="77"/>
      <c r="P147" s="77"/>
      <c r="Q147" s="77"/>
      <c r="R147" s="77"/>
      <c r="S147" s="77"/>
      <c r="T147" s="7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8" t="s">
        <v>226</v>
      </c>
      <c r="AU147" s="18" t="s">
        <v>85</v>
      </c>
    </row>
    <row r="148" s="15" customFormat="1">
      <c r="A148" s="15"/>
      <c r="B148" s="212"/>
      <c r="C148" s="15"/>
      <c r="D148" s="196" t="s">
        <v>228</v>
      </c>
      <c r="E148" s="213" t="s">
        <v>1</v>
      </c>
      <c r="F148" s="214" t="s">
        <v>528</v>
      </c>
      <c r="G148" s="15"/>
      <c r="H148" s="213" t="s">
        <v>1</v>
      </c>
      <c r="I148" s="215"/>
      <c r="J148" s="15"/>
      <c r="K148" s="15"/>
      <c r="L148" s="212"/>
      <c r="M148" s="216"/>
      <c r="N148" s="217"/>
      <c r="O148" s="217"/>
      <c r="P148" s="217"/>
      <c r="Q148" s="217"/>
      <c r="R148" s="217"/>
      <c r="S148" s="217"/>
      <c r="T148" s="218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13" t="s">
        <v>228</v>
      </c>
      <c r="AU148" s="213" t="s">
        <v>85</v>
      </c>
      <c r="AV148" s="15" t="s">
        <v>83</v>
      </c>
      <c r="AW148" s="15" t="s">
        <v>31</v>
      </c>
      <c r="AX148" s="15" t="s">
        <v>75</v>
      </c>
      <c r="AY148" s="213" t="s">
        <v>129</v>
      </c>
    </row>
    <row r="149" s="13" customFormat="1">
      <c r="A149" s="13"/>
      <c r="B149" s="195"/>
      <c r="C149" s="13"/>
      <c r="D149" s="196" t="s">
        <v>228</v>
      </c>
      <c r="E149" s="197" t="s">
        <v>1</v>
      </c>
      <c r="F149" s="198" t="s">
        <v>235</v>
      </c>
      <c r="G149" s="13"/>
      <c r="H149" s="199">
        <v>12.49</v>
      </c>
      <c r="I149" s="200"/>
      <c r="J149" s="13"/>
      <c r="K149" s="13"/>
      <c r="L149" s="195"/>
      <c r="M149" s="201"/>
      <c r="N149" s="202"/>
      <c r="O149" s="202"/>
      <c r="P149" s="202"/>
      <c r="Q149" s="202"/>
      <c r="R149" s="202"/>
      <c r="S149" s="202"/>
      <c r="T149" s="20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7" t="s">
        <v>228</v>
      </c>
      <c r="AU149" s="197" t="s">
        <v>85</v>
      </c>
      <c r="AV149" s="13" t="s">
        <v>85</v>
      </c>
      <c r="AW149" s="13" t="s">
        <v>31</v>
      </c>
      <c r="AX149" s="13" t="s">
        <v>75</v>
      </c>
      <c r="AY149" s="197" t="s">
        <v>129</v>
      </c>
    </row>
    <row r="150" s="15" customFormat="1">
      <c r="A150" s="15"/>
      <c r="B150" s="212"/>
      <c r="C150" s="15"/>
      <c r="D150" s="196" t="s">
        <v>228</v>
      </c>
      <c r="E150" s="213" t="s">
        <v>1</v>
      </c>
      <c r="F150" s="214" t="s">
        <v>529</v>
      </c>
      <c r="G150" s="15"/>
      <c r="H150" s="213" t="s">
        <v>1</v>
      </c>
      <c r="I150" s="215"/>
      <c r="J150" s="15"/>
      <c r="K150" s="15"/>
      <c r="L150" s="212"/>
      <c r="M150" s="216"/>
      <c r="N150" s="217"/>
      <c r="O150" s="217"/>
      <c r="P150" s="217"/>
      <c r="Q150" s="217"/>
      <c r="R150" s="217"/>
      <c r="S150" s="217"/>
      <c r="T150" s="218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13" t="s">
        <v>228</v>
      </c>
      <c r="AU150" s="213" t="s">
        <v>85</v>
      </c>
      <c r="AV150" s="15" t="s">
        <v>83</v>
      </c>
      <c r="AW150" s="15" t="s">
        <v>31</v>
      </c>
      <c r="AX150" s="15" t="s">
        <v>75</v>
      </c>
      <c r="AY150" s="213" t="s">
        <v>129</v>
      </c>
    </row>
    <row r="151" s="13" customFormat="1">
      <c r="A151" s="13"/>
      <c r="B151" s="195"/>
      <c r="C151" s="13"/>
      <c r="D151" s="196" t="s">
        <v>228</v>
      </c>
      <c r="E151" s="197" t="s">
        <v>1</v>
      </c>
      <c r="F151" s="198" t="s">
        <v>236</v>
      </c>
      <c r="G151" s="13"/>
      <c r="H151" s="199">
        <v>2.7000000000000002</v>
      </c>
      <c r="I151" s="200"/>
      <c r="J151" s="13"/>
      <c r="K151" s="13"/>
      <c r="L151" s="195"/>
      <c r="M151" s="201"/>
      <c r="N151" s="202"/>
      <c r="O151" s="202"/>
      <c r="P151" s="202"/>
      <c r="Q151" s="202"/>
      <c r="R151" s="202"/>
      <c r="S151" s="202"/>
      <c r="T151" s="20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7" t="s">
        <v>228</v>
      </c>
      <c r="AU151" s="197" t="s">
        <v>85</v>
      </c>
      <c r="AV151" s="13" t="s">
        <v>85</v>
      </c>
      <c r="AW151" s="13" t="s">
        <v>31</v>
      </c>
      <c r="AX151" s="13" t="s">
        <v>75</v>
      </c>
      <c r="AY151" s="197" t="s">
        <v>129</v>
      </c>
    </row>
    <row r="152" s="15" customFormat="1">
      <c r="A152" s="15"/>
      <c r="B152" s="212"/>
      <c r="C152" s="15"/>
      <c r="D152" s="196" t="s">
        <v>228</v>
      </c>
      <c r="E152" s="213" t="s">
        <v>1</v>
      </c>
      <c r="F152" s="214" t="s">
        <v>530</v>
      </c>
      <c r="G152" s="15"/>
      <c r="H152" s="213" t="s">
        <v>1</v>
      </c>
      <c r="I152" s="215"/>
      <c r="J152" s="15"/>
      <c r="K152" s="15"/>
      <c r="L152" s="212"/>
      <c r="M152" s="216"/>
      <c r="N152" s="217"/>
      <c r="O152" s="217"/>
      <c r="P152" s="217"/>
      <c r="Q152" s="217"/>
      <c r="R152" s="217"/>
      <c r="S152" s="217"/>
      <c r="T152" s="21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13" t="s">
        <v>228</v>
      </c>
      <c r="AU152" s="213" t="s">
        <v>85</v>
      </c>
      <c r="AV152" s="15" t="s">
        <v>83</v>
      </c>
      <c r="AW152" s="15" t="s">
        <v>31</v>
      </c>
      <c r="AX152" s="15" t="s">
        <v>75</v>
      </c>
      <c r="AY152" s="213" t="s">
        <v>129</v>
      </c>
    </row>
    <row r="153" s="13" customFormat="1">
      <c r="A153" s="13"/>
      <c r="B153" s="195"/>
      <c r="C153" s="13"/>
      <c r="D153" s="196" t="s">
        <v>228</v>
      </c>
      <c r="E153" s="197" t="s">
        <v>1</v>
      </c>
      <c r="F153" s="198" t="s">
        <v>531</v>
      </c>
      <c r="G153" s="13"/>
      <c r="H153" s="199">
        <v>40.43</v>
      </c>
      <c r="I153" s="200"/>
      <c r="J153" s="13"/>
      <c r="K153" s="13"/>
      <c r="L153" s="195"/>
      <c r="M153" s="201"/>
      <c r="N153" s="202"/>
      <c r="O153" s="202"/>
      <c r="P153" s="202"/>
      <c r="Q153" s="202"/>
      <c r="R153" s="202"/>
      <c r="S153" s="202"/>
      <c r="T153" s="20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7" t="s">
        <v>228</v>
      </c>
      <c r="AU153" s="197" t="s">
        <v>85</v>
      </c>
      <c r="AV153" s="13" t="s">
        <v>85</v>
      </c>
      <c r="AW153" s="13" t="s">
        <v>31</v>
      </c>
      <c r="AX153" s="13" t="s">
        <v>75</v>
      </c>
      <c r="AY153" s="197" t="s">
        <v>129</v>
      </c>
    </row>
    <row r="154" s="15" customFormat="1">
      <c r="A154" s="15"/>
      <c r="B154" s="212"/>
      <c r="C154" s="15"/>
      <c r="D154" s="196" t="s">
        <v>228</v>
      </c>
      <c r="E154" s="213" t="s">
        <v>1</v>
      </c>
      <c r="F154" s="214" t="s">
        <v>532</v>
      </c>
      <c r="G154" s="15"/>
      <c r="H154" s="213" t="s">
        <v>1</v>
      </c>
      <c r="I154" s="215"/>
      <c r="J154" s="15"/>
      <c r="K154" s="15"/>
      <c r="L154" s="212"/>
      <c r="M154" s="216"/>
      <c r="N154" s="217"/>
      <c r="O154" s="217"/>
      <c r="P154" s="217"/>
      <c r="Q154" s="217"/>
      <c r="R154" s="217"/>
      <c r="S154" s="217"/>
      <c r="T154" s="218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13" t="s">
        <v>228</v>
      </c>
      <c r="AU154" s="213" t="s">
        <v>85</v>
      </c>
      <c r="AV154" s="15" t="s">
        <v>83</v>
      </c>
      <c r="AW154" s="15" t="s">
        <v>31</v>
      </c>
      <c r="AX154" s="15" t="s">
        <v>75</v>
      </c>
      <c r="AY154" s="213" t="s">
        <v>129</v>
      </c>
    </row>
    <row r="155" s="13" customFormat="1">
      <c r="A155" s="13"/>
      <c r="B155" s="195"/>
      <c r="C155" s="13"/>
      <c r="D155" s="196" t="s">
        <v>228</v>
      </c>
      <c r="E155" s="197" t="s">
        <v>1</v>
      </c>
      <c r="F155" s="198" t="s">
        <v>235</v>
      </c>
      <c r="G155" s="13"/>
      <c r="H155" s="199">
        <v>12.49</v>
      </c>
      <c r="I155" s="200"/>
      <c r="J155" s="13"/>
      <c r="K155" s="13"/>
      <c r="L155" s="195"/>
      <c r="M155" s="201"/>
      <c r="N155" s="202"/>
      <c r="O155" s="202"/>
      <c r="P155" s="202"/>
      <c r="Q155" s="202"/>
      <c r="R155" s="202"/>
      <c r="S155" s="202"/>
      <c r="T155" s="20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7" t="s">
        <v>228</v>
      </c>
      <c r="AU155" s="197" t="s">
        <v>85</v>
      </c>
      <c r="AV155" s="13" t="s">
        <v>85</v>
      </c>
      <c r="AW155" s="13" t="s">
        <v>31</v>
      </c>
      <c r="AX155" s="13" t="s">
        <v>75</v>
      </c>
      <c r="AY155" s="197" t="s">
        <v>129</v>
      </c>
    </row>
    <row r="156" s="15" customFormat="1">
      <c r="A156" s="15"/>
      <c r="B156" s="212"/>
      <c r="C156" s="15"/>
      <c r="D156" s="196" t="s">
        <v>228</v>
      </c>
      <c r="E156" s="213" t="s">
        <v>1</v>
      </c>
      <c r="F156" s="214" t="s">
        <v>533</v>
      </c>
      <c r="G156" s="15"/>
      <c r="H156" s="213" t="s">
        <v>1</v>
      </c>
      <c r="I156" s="215"/>
      <c r="J156" s="15"/>
      <c r="K156" s="15"/>
      <c r="L156" s="212"/>
      <c r="M156" s="216"/>
      <c r="N156" s="217"/>
      <c r="O156" s="217"/>
      <c r="P156" s="217"/>
      <c r="Q156" s="217"/>
      <c r="R156" s="217"/>
      <c r="S156" s="217"/>
      <c r="T156" s="218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13" t="s">
        <v>228</v>
      </c>
      <c r="AU156" s="213" t="s">
        <v>85</v>
      </c>
      <c r="AV156" s="15" t="s">
        <v>83</v>
      </c>
      <c r="AW156" s="15" t="s">
        <v>31</v>
      </c>
      <c r="AX156" s="15" t="s">
        <v>75</v>
      </c>
      <c r="AY156" s="213" t="s">
        <v>129</v>
      </c>
    </row>
    <row r="157" s="13" customFormat="1">
      <c r="A157" s="13"/>
      <c r="B157" s="195"/>
      <c r="C157" s="13"/>
      <c r="D157" s="196" t="s">
        <v>228</v>
      </c>
      <c r="E157" s="197" t="s">
        <v>1</v>
      </c>
      <c r="F157" s="198" t="s">
        <v>236</v>
      </c>
      <c r="G157" s="13"/>
      <c r="H157" s="199">
        <v>2.7000000000000002</v>
      </c>
      <c r="I157" s="200"/>
      <c r="J157" s="13"/>
      <c r="K157" s="13"/>
      <c r="L157" s="195"/>
      <c r="M157" s="201"/>
      <c r="N157" s="202"/>
      <c r="O157" s="202"/>
      <c r="P157" s="202"/>
      <c r="Q157" s="202"/>
      <c r="R157" s="202"/>
      <c r="S157" s="202"/>
      <c r="T157" s="20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7" t="s">
        <v>228</v>
      </c>
      <c r="AU157" s="197" t="s">
        <v>85</v>
      </c>
      <c r="AV157" s="13" t="s">
        <v>85</v>
      </c>
      <c r="AW157" s="13" t="s">
        <v>31</v>
      </c>
      <c r="AX157" s="13" t="s">
        <v>75</v>
      </c>
      <c r="AY157" s="197" t="s">
        <v>129</v>
      </c>
    </row>
    <row r="158" s="15" customFormat="1">
      <c r="A158" s="15"/>
      <c r="B158" s="212"/>
      <c r="C158" s="15"/>
      <c r="D158" s="196" t="s">
        <v>228</v>
      </c>
      <c r="E158" s="213" t="s">
        <v>1</v>
      </c>
      <c r="F158" s="214" t="s">
        <v>534</v>
      </c>
      <c r="G158" s="15"/>
      <c r="H158" s="213" t="s">
        <v>1</v>
      </c>
      <c r="I158" s="215"/>
      <c r="J158" s="15"/>
      <c r="K158" s="15"/>
      <c r="L158" s="212"/>
      <c r="M158" s="216"/>
      <c r="N158" s="217"/>
      <c r="O158" s="217"/>
      <c r="P158" s="217"/>
      <c r="Q158" s="217"/>
      <c r="R158" s="217"/>
      <c r="S158" s="217"/>
      <c r="T158" s="218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13" t="s">
        <v>228</v>
      </c>
      <c r="AU158" s="213" t="s">
        <v>85</v>
      </c>
      <c r="AV158" s="15" t="s">
        <v>83</v>
      </c>
      <c r="AW158" s="15" t="s">
        <v>31</v>
      </c>
      <c r="AX158" s="15" t="s">
        <v>75</v>
      </c>
      <c r="AY158" s="213" t="s">
        <v>129</v>
      </c>
    </row>
    <row r="159" s="13" customFormat="1">
      <c r="A159" s="13"/>
      <c r="B159" s="195"/>
      <c r="C159" s="13"/>
      <c r="D159" s="196" t="s">
        <v>228</v>
      </c>
      <c r="E159" s="197" t="s">
        <v>1</v>
      </c>
      <c r="F159" s="198" t="s">
        <v>535</v>
      </c>
      <c r="G159" s="13"/>
      <c r="H159" s="199">
        <v>8.7799999999999994</v>
      </c>
      <c r="I159" s="200"/>
      <c r="J159" s="13"/>
      <c r="K159" s="13"/>
      <c r="L159" s="195"/>
      <c r="M159" s="201"/>
      <c r="N159" s="202"/>
      <c r="O159" s="202"/>
      <c r="P159" s="202"/>
      <c r="Q159" s="202"/>
      <c r="R159" s="202"/>
      <c r="S159" s="202"/>
      <c r="T159" s="20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7" t="s">
        <v>228</v>
      </c>
      <c r="AU159" s="197" t="s">
        <v>85</v>
      </c>
      <c r="AV159" s="13" t="s">
        <v>85</v>
      </c>
      <c r="AW159" s="13" t="s">
        <v>31</v>
      </c>
      <c r="AX159" s="13" t="s">
        <v>75</v>
      </c>
      <c r="AY159" s="197" t="s">
        <v>129</v>
      </c>
    </row>
    <row r="160" s="14" customFormat="1">
      <c r="A160" s="14"/>
      <c r="B160" s="204"/>
      <c r="C160" s="14"/>
      <c r="D160" s="196" t="s">
        <v>228</v>
      </c>
      <c r="E160" s="205" t="s">
        <v>1</v>
      </c>
      <c r="F160" s="206" t="s">
        <v>238</v>
      </c>
      <c r="G160" s="14"/>
      <c r="H160" s="207">
        <v>79.590000000000003</v>
      </c>
      <c r="I160" s="208"/>
      <c r="J160" s="14"/>
      <c r="K160" s="14"/>
      <c r="L160" s="204"/>
      <c r="M160" s="209"/>
      <c r="N160" s="210"/>
      <c r="O160" s="210"/>
      <c r="P160" s="210"/>
      <c r="Q160" s="210"/>
      <c r="R160" s="210"/>
      <c r="S160" s="210"/>
      <c r="T160" s="21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5" t="s">
        <v>228</v>
      </c>
      <c r="AU160" s="205" t="s">
        <v>85</v>
      </c>
      <c r="AV160" s="14" t="s">
        <v>128</v>
      </c>
      <c r="AW160" s="14" t="s">
        <v>31</v>
      </c>
      <c r="AX160" s="14" t="s">
        <v>83</v>
      </c>
      <c r="AY160" s="205" t="s">
        <v>129</v>
      </c>
    </row>
    <row r="161" s="2" customFormat="1" ht="21.75" customHeight="1">
      <c r="A161" s="38"/>
      <c r="B161" s="150"/>
      <c r="C161" s="151" t="s">
        <v>139</v>
      </c>
      <c r="D161" s="151" t="s">
        <v>125</v>
      </c>
      <c r="E161" s="152" t="s">
        <v>432</v>
      </c>
      <c r="F161" s="153" t="s">
        <v>433</v>
      </c>
      <c r="G161" s="154" t="s">
        <v>232</v>
      </c>
      <c r="H161" s="155">
        <v>23.969999999999999</v>
      </c>
      <c r="I161" s="156"/>
      <c r="J161" s="157">
        <f>ROUND(I161*H161,2)</f>
        <v>0</v>
      </c>
      <c r="K161" s="153" t="s">
        <v>224</v>
      </c>
      <c r="L161" s="39"/>
      <c r="M161" s="158" t="s">
        <v>1</v>
      </c>
      <c r="N161" s="159" t="s">
        <v>40</v>
      </c>
      <c r="O161" s="77"/>
      <c r="P161" s="160">
        <f>O161*H161</f>
        <v>0</v>
      </c>
      <c r="Q161" s="160">
        <v>0.0043800000000000002</v>
      </c>
      <c r="R161" s="160">
        <f>Q161*H161</f>
        <v>0.1049886</v>
      </c>
      <c r="S161" s="160">
        <v>0</v>
      </c>
      <c r="T161" s="161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62" t="s">
        <v>128</v>
      </c>
      <c r="AT161" s="162" t="s">
        <v>125</v>
      </c>
      <c r="AU161" s="162" t="s">
        <v>85</v>
      </c>
      <c r="AY161" s="18" t="s">
        <v>129</v>
      </c>
      <c r="BE161" s="163">
        <f>IF(N161="základní",J161,0)</f>
        <v>0</v>
      </c>
      <c r="BF161" s="163">
        <f>IF(N161="snížená",J161,0)</f>
        <v>0</v>
      </c>
      <c r="BG161" s="163">
        <f>IF(N161="zákl. přenesená",J161,0)</f>
        <v>0</v>
      </c>
      <c r="BH161" s="163">
        <f>IF(N161="sníž. přenesená",J161,0)</f>
        <v>0</v>
      </c>
      <c r="BI161" s="163">
        <f>IF(N161="nulová",J161,0)</f>
        <v>0</v>
      </c>
      <c r="BJ161" s="18" t="s">
        <v>83</v>
      </c>
      <c r="BK161" s="163">
        <f>ROUND(I161*H161,2)</f>
        <v>0</v>
      </c>
      <c r="BL161" s="18" t="s">
        <v>128</v>
      </c>
      <c r="BM161" s="162" t="s">
        <v>536</v>
      </c>
    </row>
    <row r="162" s="2" customFormat="1">
      <c r="A162" s="38"/>
      <c r="B162" s="39"/>
      <c r="C162" s="38"/>
      <c r="D162" s="190" t="s">
        <v>226</v>
      </c>
      <c r="E162" s="38"/>
      <c r="F162" s="191" t="s">
        <v>435</v>
      </c>
      <c r="G162" s="38"/>
      <c r="H162" s="38"/>
      <c r="I162" s="192"/>
      <c r="J162" s="38"/>
      <c r="K162" s="38"/>
      <c r="L162" s="39"/>
      <c r="M162" s="193"/>
      <c r="N162" s="194"/>
      <c r="O162" s="77"/>
      <c r="P162" s="77"/>
      <c r="Q162" s="77"/>
      <c r="R162" s="77"/>
      <c r="S162" s="77"/>
      <c r="T162" s="7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8" t="s">
        <v>226</v>
      </c>
      <c r="AU162" s="18" t="s">
        <v>85</v>
      </c>
    </row>
    <row r="163" s="15" customFormat="1">
      <c r="A163" s="15"/>
      <c r="B163" s="212"/>
      <c r="C163" s="15"/>
      <c r="D163" s="196" t="s">
        <v>228</v>
      </c>
      <c r="E163" s="213" t="s">
        <v>1</v>
      </c>
      <c r="F163" s="214" t="s">
        <v>532</v>
      </c>
      <c r="G163" s="15"/>
      <c r="H163" s="213" t="s">
        <v>1</v>
      </c>
      <c r="I163" s="215"/>
      <c r="J163" s="15"/>
      <c r="K163" s="15"/>
      <c r="L163" s="212"/>
      <c r="M163" s="216"/>
      <c r="N163" s="217"/>
      <c r="O163" s="217"/>
      <c r="P163" s="217"/>
      <c r="Q163" s="217"/>
      <c r="R163" s="217"/>
      <c r="S163" s="217"/>
      <c r="T163" s="21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13" t="s">
        <v>228</v>
      </c>
      <c r="AU163" s="213" t="s">
        <v>85</v>
      </c>
      <c r="AV163" s="15" t="s">
        <v>83</v>
      </c>
      <c r="AW163" s="15" t="s">
        <v>31</v>
      </c>
      <c r="AX163" s="15" t="s">
        <v>75</v>
      </c>
      <c r="AY163" s="213" t="s">
        <v>129</v>
      </c>
    </row>
    <row r="164" s="13" customFormat="1">
      <c r="A164" s="13"/>
      <c r="B164" s="195"/>
      <c r="C164" s="13"/>
      <c r="D164" s="196" t="s">
        <v>228</v>
      </c>
      <c r="E164" s="197" t="s">
        <v>1</v>
      </c>
      <c r="F164" s="198" t="s">
        <v>235</v>
      </c>
      <c r="G164" s="13"/>
      <c r="H164" s="199">
        <v>12.49</v>
      </c>
      <c r="I164" s="200"/>
      <c r="J164" s="13"/>
      <c r="K164" s="13"/>
      <c r="L164" s="195"/>
      <c r="M164" s="201"/>
      <c r="N164" s="202"/>
      <c r="O164" s="202"/>
      <c r="P164" s="202"/>
      <c r="Q164" s="202"/>
      <c r="R164" s="202"/>
      <c r="S164" s="202"/>
      <c r="T164" s="20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7" t="s">
        <v>228</v>
      </c>
      <c r="AU164" s="197" t="s">
        <v>85</v>
      </c>
      <c r="AV164" s="13" t="s">
        <v>85</v>
      </c>
      <c r="AW164" s="13" t="s">
        <v>31</v>
      </c>
      <c r="AX164" s="13" t="s">
        <v>75</v>
      </c>
      <c r="AY164" s="197" t="s">
        <v>129</v>
      </c>
    </row>
    <row r="165" s="15" customFormat="1">
      <c r="A165" s="15"/>
      <c r="B165" s="212"/>
      <c r="C165" s="15"/>
      <c r="D165" s="196" t="s">
        <v>228</v>
      </c>
      <c r="E165" s="213" t="s">
        <v>1</v>
      </c>
      <c r="F165" s="214" t="s">
        <v>533</v>
      </c>
      <c r="G165" s="15"/>
      <c r="H165" s="213" t="s">
        <v>1</v>
      </c>
      <c r="I165" s="215"/>
      <c r="J165" s="15"/>
      <c r="K165" s="15"/>
      <c r="L165" s="212"/>
      <c r="M165" s="216"/>
      <c r="N165" s="217"/>
      <c r="O165" s="217"/>
      <c r="P165" s="217"/>
      <c r="Q165" s="217"/>
      <c r="R165" s="217"/>
      <c r="S165" s="217"/>
      <c r="T165" s="218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13" t="s">
        <v>228</v>
      </c>
      <c r="AU165" s="213" t="s">
        <v>85</v>
      </c>
      <c r="AV165" s="15" t="s">
        <v>83</v>
      </c>
      <c r="AW165" s="15" t="s">
        <v>31</v>
      </c>
      <c r="AX165" s="15" t="s">
        <v>75</v>
      </c>
      <c r="AY165" s="213" t="s">
        <v>129</v>
      </c>
    </row>
    <row r="166" s="13" customFormat="1">
      <c r="A166" s="13"/>
      <c r="B166" s="195"/>
      <c r="C166" s="13"/>
      <c r="D166" s="196" t="s">
        <v>228</v>
      </c>
      <c r="E166" s="197" t="s">
        <v>1</v>
      </c>
      <c r="F166" s="198" t="s">
        <v>236</v>
      </c>
      <c r="G166" s="13"/>
      <c r="H166" s="199">
        <v>2.7000000000000002</v>
      </c>
      <c r="I166" s="200"/>
      <c r="J166" s="13"/>
      <c r="K166" s="13"/>
      <c r="L166" s="195"/>
      <c r="M166" s="201"/>
      <c r="N166" s="202"/>
      <c r="O166" s="202"/>
      <c r="P166" s="202"/>
      <c r="Q166" s="202"/>
      <c r="R166" s="202"/>
      <c r="S166" s="202"/>
      <c r="T166" s="20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7" t="s">
        <v>228</v>
      </c>
      <c r="AU166" s="197" t="s">
        <v>85</v>
      </c>
      <c r="AV166" s="13" t="s">
        <v>85</v>
      </c>
      <c r="AW166" s="13" t="s">
        <v>31</v>
      </c>
      <c r="AX166" s="13" t="s">
        <v>75</v>
      </c>
      <c r="AY166" s="197" t="s">
        <v>129</v>
      </c>
    </row>
    <row r="167" s="15" customFormat="1">
      <c r="A167" s="15"/>
      <c r="B167" s="212"/>
      <c r="C167" s="15"/>
      <c r="D167" s="196" t="s">
        <v>228</v>
      </c>
      <c r="E167" s="213" t="s">
        <v>1</v>
      </c>
      <c r="F167" s="214" t="s">
        <v>534</v>
      </c>
      <c r="G167" s="15"/>
      <c r="H167" s="213" t="s">
        <v>1</v>
      </c>
      <c r="I167" s="215"/>
      <c r="J167" s="15"/>
      <c r="K167" s="15"/>
      <c r="L167" s="212"/>
      <c r="M167" s="216"/>
      <c r="N167" s="217"/>
      <c r="O167" s="217"/>
      <c r="P167" s="217"/>
      <c r="Q167" s="217"/>
      <c r="R167" s="217"/>
      <c r="S167" s="217"/>
      <c r="T167" s="218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13" t="s">
        <v>228</v>
      </c>
      <c r="AU167" s="213" t="s">
        <v>85</v>
      </c>
      <c r="AV167" s="15" t="s">
        <v>83</v>
      </c>
      <c r="AW167" s="15" t="s">
        <v>31</v>
      </c>
      <c r="AX167" s="15" t="s">
        <v>75</v>
      </c>
      <c r="AY167" s="213" t="s">
        <v>129</v>
      </c>
    </row>
    <row r="168" s="13" customFormat="1">
      <c r="A168" s="13"/>
      <c r="B168" s="195"/>
      <c r="C168" s="13"/>
      <c r="D168" s="196" t="s">
        <v>228</v>
      </c>
      <c r="E168" s="197" t="s">
        <v>1</v>
      </c>
      <c r="F168" s="198" t="s">
        <v>535</v>
      </c>
      <c r="G168" s="13"/>
      <c r="H168" s="199">
        <v>8.7799999999999994</v>
      </c>
      <c r="I168" s="200"/>
      <c r="J168" s="13"/>
      <c r="K168" s="13"/>
      <c r="L168" s="195"/>
      <c r="M168" s="201"/>
      <c r="N168" s="202"/>
      <c r="O168" s="202"/>
      <c r="P168" s="202"/>
      <c r="Q168" s="202"/>
      <c r="R168" s="202"/>
      <c r="S168" s="202"/>
      <c r="T168" s="20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7" t="s">
        <v>228</v>
      </c>
      <c r="AU168" s="197" t="s">
        <v>85</v>
      </c>
      <c r="AV168" s="13" t="s">
        <v>85</v>
      </c>
      <c r="AW168" s="13" t="s">
        <v>31</v>
      </c>
      <c r="AX168" s="13" t="s">
        <v>75</v>
      </c>
      <c r="AY168" s="197" t="s">
        <v>129</v>
      </c>
    </row>
    <row r="169" s="14" customFormat="1">
      <c r="A169" s="14"/>
      <c r="B169" s="204"/>
      <c r="C169" s="14"/>
      <c r="D169" s="196" t="s">
        <v>228</v>
      </c>
      <c r="E169" s="205" t="s">
        <v>1</v>
      </c>
      <c r="F169" s="206" t="s">
        <v>238</v>
      </c>
      <c r="G169" s="14"/>
      <c r="H169" s="207">
        <v>23.969999999999999</v>
      </c>
      <c r="I169" s="208"/>
      <c r="J169" s="14"/>
      <c r="K169" s="14"/>
      <c r="L169" s="204"/>
      <c r="M169" s="209"/>
      <c r="N169" s="210"/>
      <c r="O169" s="210"/>
      <c r="P169" s="210"/>
      <c r="Q169" s="210"/>
      <c r="R169" s="210"/>
      <c r="S169" s="210"/>
      <c r="T169" s="21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5" t="s">
        <v>228</v>
      </c>
      <c r="AU169" s="205" t="s">
        <v>85</v>
      </c>
      <c r="AV169" s="14" t="s">
        <v>128</v>
      </c>
      <c r="AW169" s="14" t="s">
        <v>31</v>
      </c>
      <c r="AX169" s="14" t="s">
        <v>83</v>
      </c>
      <c r="AY169" s="205" t="s">
        <v>129</v>
      </c>
    </row>
    <row r="170" s="2" customFormat="1" ht="24.15" customHeight="1">
      <c r="A170" s="38"/>
      <c r="B170" s="150"/>
      <c r="C170" s="151" t="s">
        <v>135</v>
      </c>
      <c r="D170" s="151" t="s">
        <v>125</v>
      </c>
      <c r="E170" s="152" t="s">
        <v>537</v>
      </c>
      <c r="F170" s="153" t="s">
        <v>538</v>
      </c>
      <c r="G170" s="154" t="s">
        <v>275</v>
      </c>
      <c r="H170" s="155">
        <v>10</v>
      </c>
      <c r="I170" s="156"/>
      <c r="J170" s="157">
        <f>ROUND(I170*H170,2)</f>
        <v>0</v>
      </c>
      <c r="K170" s="153" t="s">
        <v>224</v>
      </c>
      <c r="L170" s="39"/>
      <c r="M170" s="158" t="s">
        <v>1</v>
      </c>
      <c r="N170" s="159" t="s">
        <v>40</v>
      </c>
      <c r="O170" s="77"/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1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62" t="s">
        <v>128</v>
      </c>
      <c r="AT170" s="162" t="s">
        <v>125</v>
      </c>
      <c r="AU170" s="162" t="s">
        <v>85</v>
      </c>
      <c r="AY170" s="18" t="s">
        <v>129</v>
      </c>
      <c r="BE170" s="163">
        <f>IF(N170="základní",J170,0)</f>
        <v>0</v>
      </c>
      <c r="BF170" s="163">
        <f>IF(N170="snížená",J170,0)</f>
        <v>0</v>
      </c>
      <c r="BG170" s="163">
        <f>IF(N170="zákl. přenesená",J170,0)</f>
        <v>0</v>
      </c>
      <c r="BH170" s="163">
        <f>IF(N170="sníž. přenesená",J170,0)</f>
        <v>0</v>
      </c>
      <c r="BI170" s="163">
        <f>IF(N170="nulová",J170,0)</f>
        <v>0</v>
      </c>
      <c r="BJ170" s="18" t="s">
        <v>83</v>
      </c>
      <c r="BK170" s="163">
        <f>ROUND(I170*H170,2)</f>
        <v>0</v>
      </c>
      <c r="BL170" s="18" t="s">
        <v>128</v>
      </c>
      <c r="BM170" s="162" t="s">
        <v>539</v>
      </c>
    </row>
    <row r="171" s="2" customFormat="1">
      <c r="A171" s="38"/>
      <c r="B171" s="39"/>
      <c r="C171" s="38"/>
      <c r="D171" s="190" t="s">
        <v>226</v>
      </c>
      <c r="E171" s="38"/>
      <c r="F171" s="191" t="s">
        <v>540</v>
      </c>
      <c r="G171" s="38"/>
      <c r="H171" s="38"/>
      <c r="I171" s="192"/>
      <c r="J171" s="38"/>
      <c r="K171" s="38"/>
      <c r="L171" s="39"/>
      <c r="M171" s="193"/>
      <c r="N171" s="194"/>
      <c r="O171" s="77"/>
      <c r="P171" s="77"/>
      <c r="Q171" s="77"/>
      <c r="R171" s="77"/>
      <c r="S171" s="77"/>
      <c r="T171" s="7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8" t="s">
        <v>226</v>
      </c>
      <c r="AU171" s="18" t="s">
        <v>85</v>
      </c>
    </row>
    <row r="172" s="2" customFormat="1" ht="16.5" customHeight="1">
      <c r="A172" s="38"/>
      <c r="B172" s="150"/>
      <c r="C172" s="222" t="s">
        <v>145</v>
      </c>
      <c r="D172" s="222" t="s">
        <v>348</v>
      </c>
      <c r="E172" s="223" t="s">
        <v>541</v>
      </c>
      <c r="F172" s="224" t="s">
        <v>542</v>
      </c>
      <c r="G172" s="225" t="s">
        <v>275</v>
      </c>
      <c r="H172" s="226">
        <v>10.5</v>
      </c>
      <c r="I172" s="227"/>
      <c r="J172" s="228">
        <f>ROUND(I172*H172,2)</f>
        <v>0</v>
      </c>
      <c r="K172" s="224" t="s">
        <v>224</v>
      </c>
      <c r="L172" s="229"/>
      <c r="M172" s="230" t="s">
        <v>1</v>
      </c>
      <c r="N172" s="231" t="s">
        <v>40</v>
      </c>
      <c r="O172" s="77"/>
      <c r="P172" s="160">
        <f>O172*H172</f>
        <v>0</v>
      </c>
      <c r="Q172" s="160">
        <v>0.00010000000000000001</v>
      </c>
      <c r="R172" s="160">
        <f>Q172*H172</f>
        <v>0.0010500000000000002</v>
      </c>
      <c r="S172" s="160">
        <v>0</v>
      </c>
      <c r="T172" s="161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62" t="s">
        <v>138</v>
      </c>
      <c r="AT172" s="162" t="s">
        <v>348</v>
      </c>
      <c r="AU172" s="162" t="s">
        <v>85</v>
      </c>
      <c r="AY172" s="18" t="s">
        <v>129</v>
      </c>
      <c r="BE172" s="163">
        <f>IF(N172="základní",J172,0)</f>
        <v>0</v>
      </c>
      <c r="BF172" s="163">
        <f>IF(N172="snížená",J172,0)</f>
        <v>0</v>
      </c>
      <c r="BG172" s="163">
        <f>IF(N172="zákl. přenesená",J172,0)</f>
        <v>0</v>
      </c>
      <c r="BH172" s="163">
        <f>IF(N172="sníž. přenesená",J172,0)</f>
        <v>0</v>
      </c>
      <c r="BI172" s="163">
        <f>IF(N172="nulová",J172,0)</f>
        <v>0</v>
      </c>
      <c r="BJ172" s="18" t="s">
        <v>83</v>
      </c>
      <c r="BK172" s="163">
        <f>ROUND(I172*H172,2)</f>
        <v>0</v>
      </c>
      <c r="BL172" s="18" t="s">
        <v>128</v>
      </c>
      <c r="BM172" s="162" t="s">
        <v>543</v>
      </c>
    </row>
    <row r="173" s="13" customFormat="1">
      <c r="A173" s="13"/>
      <c r="B173" s="195"/>
      <c r="C173" s="13"/>
      <c r="D173" s="196" t="s">
        <v>228</v>
      </c>
      <c r="E173" s="13"/>
      <c r="F173" s="198" t="s">
        <v>544</v>
      </c>
      <c r="G173" s="13"/>
      <c r="H173" s="199">
        <v>10.5</v>
      </c>
      <c r="I173" s="200"/>
      <c r="J173" s="13"/>
      <c r="K173" s="13"/>
      <c r="L173" s="195"/>
      <c r="M173" s="201"/>
      <c r="N173" s="202"/>
      <c r="O173" s="202"/>
      <c r="P173" s="202"/>
      <c r="Q173" s="202"/>
      <c r="R173" s="202"/>
      <c r="S173" s="202"/>
      <c r="T173" s="20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7" t="s">
        <v>228</v>
      </c>
      <c r="AU173" s="197" t="s">
        <v>85</v>
      </c>
      <c r="AV173" s="13" t="s">
        <v>85</v>
      </c>
      <c r="AW173" s="13" t="s">
        <v>3</v>
      </c>
      <c r="AX173" s="13" t="s">
        <v>83</v>
      </c>
      <c r="AY173" s="197" t="s">
        <v>129</v>
      </c>
    </row>
    <row r="174" s="2" customFormat="1" ht="24.15" customHeight="1">
      <c r="A174" s="38"/>
      <c r="B174" s="150"/>
      <c r="C174" s="151" t="s">
        <v>138</v>
      </c>
      <c r="D174" s="151" t="s">
        <v>125</v>
      </c>
      <c r="E174" s="152" t="s">
        <v>545</v>
      </c>
      <c r="F174" s="153" t="s">
        <v>546</v>
      </c>
      <c r="G174" s="154" t="s">
        <v>275</v>
      </c>
      <c r="H174" s="155">
        <v>35.149999999999999</v>
      </c>
      <c r="I174" s="156"/>
      <c r="J174" s="157">
        <f>ROUND(I174*H174,2)</f>
        <v>0</v>
      </c>
      <c r="K174" s="153" t="s">
        <v>224</v>
      </c>
      <c r="L174" s="39"/>
      <c r="M174" s="158" t="s">
        <v>1</v>
      </c>
      <c r="N174" s="159" t="s">
        <v>40</v>
      </c>
      <c r="O174" s="77"/>
      <c r="P174" s="160">
        <f>O174*H174</f>
        <v>0</v>
      </c>
      <c r="Q174" s="160">
        <v>0</v>
      </c>
      <c r="R174" s="160">
        <f>Q174*H174</f>
        <v>0</v>
      </c>
      <c r="S174" s="160">
        <v>0</v>
      </c>
      <c r="T174" s="161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62" t="s">
        <v>128</v>
      </c>
      <c r="AT174" s="162" t="s">
        <v>125</v>
      </c>
      <c r="AU174" s="162" t="s">
        <v>85</v>
      </c>
      <c r="AY174" s="18" t="s">
        <v>129</v>
      </c>
      <c r="BE174" s="163">
        <f>IF(N174="základní",J174,0)</f>
        <v>0</v>
      </c>
      <c r="BF174" s="163">
        <f>IF(N174="snížená",J174,0)</f>
        <v>0</v>
      </c>
      <c r="BG174" s="163">
        <f>IF(N174="zákl. přenesená",J174,0)</f>
        <v>0</v>
      </c>
      <c r="BH174" s="163">
        <f>IF(N174="sníž. přenesená",J174,0)</f>
        <v>0</v>
      </c>
      <c r="BI174" s="163">
        <f>IF(N174="nulová",J174,0)</f>
        <v>0</v>
      </c>
      <c r="BJ174" s="18" t="s">
        <v>83</v>
      </c>
      <c r="BK174" s="163">
        <f>ROUND(I174*H174,2)</f>
        <v>0</v>
      </c>
      <c r="BL174" s="18" t="s">
        <v>128</v>
      </c>
      <c r="BM174" s="162" t="s">
        <v>547</v>
      </c>
    </row>
    <row r="175" s="2" customFormat="1">
      <c r="A175" s="38"/>
      <c r="B175" s="39"/>
      <c r="C175" s="38"/>
      <c r="D175" s="190" t="s">
        <v>226</v>
      </c>
      <c r="E175" s="38"/>
      <c r="F175" s="191" t="s">
        <v>548</v>
      </c>
      <c r="G175" s="38"/>
      <c r="H175" s="38"/>
      <c r="I175" s="192"/>
      <c r="J175" s="38"/>
      <c r="K175" s="38"/>
      <c r="L175" s="39"/>
      <c r="M175" s="193"/>
      <c r="N175" s="194"/>
      <c r="O175" s="77"/>
      <c r="P175" s="77"/>
      <c r="Q175" s="77"/>
      <c r="R175" s="77"/>
      <c r="S175" s="77"/>
      <c r="T175" s="7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8" t="s">
        <v>226</v>
      </c>
      <c r="AU175" s="18" t="s">
        <v>85</v>
      </c>
    </row>
    <row r="176" s="13" customFormat="1">
      <c r="A176" s="13"/>
      <c r="B176" s="195"/>
      <c r="C176" s="13"/>
      <c r="D176" s="196" t="s">
        <v>228</v>
      </c>
      <c r="E176" s="197" t="s">
        <v>1</v>
      </c>
      <c r="F176" s="198" t="s">
        <v>331</v>
      </c>
      <c r="G176" s="13"/>
      <c r="H176" s="199">
        <v>35.149999999999999</v>
      </c>
      <c r="I176" s="200"/>
      <c r="J176" s="13"/>
      <c r="K176" s="13"/>
      <c r="L176" s="195"/>
      <c r="M176" s="201"/>
      <c r="N176" s="202"/>
      <c r="O176" s="202"/>
      <c r="P176" s="202"/>
      <c r="Q176" s="202"/>
      <c r="R176" s="202"/>
      <c r="S176" s="202"/>
      <c r="T176" s="20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7" t="s">
        <v>228</v>
      </c>
      <c r="AU176" s="197" t="s">
        <v>85</v>
      </c>
      <c r="AV176" s="13" t="s">
        <v>85</v>
      </c>
      <c r="AW176" s="13" t="s">
        <v>31</v>
      </c>
      <c r="AX176" s="13" t="s">
        <v>83</v>
      </c>
      <c r="AY176" s="197" t="s">
        <v>129</v>
      </c>
    </row>
    <row r="177" s="2" customFormat="1" ht="16.5" customHeight="1">
      <c r="A177" s="38"/>
      <c r="B177" s="150"/>
      <c r="C177" s="222" t="s">
        <v>152</v>
      </c>
      <c r="D177" s="222" t="s">
        <v>348</v>
      </c>
      <c r="E177" s="223" t="s">
        <v>549</v>
      </c>
      <c r="F177" s="224" t="s">
        <v>550</v>
      </c>
      <c r="G177" s="225" t="s">
        <v>275</v>
      </c>
      <c r="H177" s="226">
        <v>36.908000000000001</v>
      </c>
      <c r="I177" s="227"/>
      <c r="J177" s="228">
        <f>ROUND(I177*H177,2)</f>
        <v>0</v>
      </c>
      <c r="K177" s="224" t="s">
        <v>224</v>
      </c>
      <c r="L177" s="229"/>
      <c r="M177" s="230" t="s">
        <v>1</v>
      </c>
      <c r="N177" s="231" t="s">
        <v>40</v>
      </c>
      <c r="O177" s="77"/>
      <c r="P177" s="160">
        <f>O177*H177</f>
        <v>0</v>
      </c>
      <c r="Q177" s="160">
        <v>0.00010000000000000001</v>
      </c>
      <c r="R177" s="160">
        <f>Q177*H177</f>
        <v>0.0036908000000000002</v>
      </c>
      <c r="S177" s="160">
        <v>0</v>
      </c>
      <c r="T177" s="161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62" t="s">
        <v>138</v>
      </c>
      <c r="AT177" s="162" t="s">
        <v>348</v>
      </c>
      <c r="AU177" s="162" t="s">
        <v>85</v>
      </c>
      <c r="AY177" s="18" t="s">
        <v>129</v>
      </c>
      <c r="BE177" s="163">
        <f>IF(N177="základní",J177,0)</f>
        <v>0</v>
      </c>
      <c r="BF177" s="163">
        <f>IF(N177="snížená",J177,0)</f>
        <v>0</v>
      </c>
      <c r="BG177" s="163">
        <f>IF(N177="zákl. přenesená",J177,0)</f>
        <v>0</v>
      </c>
      <c r="BH177" s="163">
        <f>IF(N177="sníž. přenesená",J177,0)</f>
        <v>0</v>
      </c>
      <c r="BI177" s="163">
        <f>IF(N177="nulová",J177,0)</f>
        <v>0</v>
      </c>
      <c r="BJ177" s="18" t="s">
        <v>83</v>
      </c>
      <c r="BK177" s="163">
        <f>ROUND(I177*H177,2)</f>
        <v>0</v>
      </c>
      <c r="BL177" s="18" t="s">
        <v>128</v>
      </c>
      <c r="BM177" s="162" t="s">
        <v>551</v>
      </c>
    </row>
    <row r="178" s="13" customFormat="1">
      <c r="A178" s="13"/>
      <c r="B178" s="195"/>
      <c r="C178" s="13"/>
      <c r="D178" s="196" t="s">
        <v>228</v>
      </c>
      <c r="E178" s="13"/>
      <c r="F178" s="198" t="s">
        <v>552</v>
      </c>
      <c r="G178" s="13"/>
      <c r="H178" s="199">
        <v>36.908000000000001</v>
      </c>
      <c r="I178" s="200"/>
      <c r="J178" s="13"/>
      <c r="K178" s="13"/>
      <c r="L178" s="195"/>
      <c r="M178" s="201"/>
      <c r="N178" s="202"/>
      <c r="O178" s="202"/>
      <c r="P178" s="202"/>
      <c r="Q178" s="202"/>
      <c r="R178" s="202"/>
      <c r="S178" s="202"/>
      <c r="T178" s="20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7" t="s">
        <v>228</v>
      </c>
      <c r="AU178" s="197" t="s">
        <v>85</v>
      </c>
      <c r="AV178" s="13" t="s">
        <v>85</v>
      </c>
      <c r="AW178" s="13" t="s">
        <v>3</v>
      </c>
      <c r="AX178" s="13" t="s">
        <v>83</v>
      </c>
      <c r="AY178" s="197" t="s">
        <v>129</v>
      </c>
    </row>
    <row r="179" s="2" customFormat="1" ht="24.15" customHeight="1">
      <c r="A179" s="38"/>
      <c r="B179" s="150"/>
      <c r="C179" s="151" t="s">
        <v>142</v>
      </c>
      <c r="D179" s="151" t="s">
        <v>125</v>
      </c>
      <c r="E179" s="152" t="s">
        <v>553</v>
      </c>
      <c r="F179" s="153" t="s">
        <v>554</v>
      </c>
      <c r="G179" s="154" t="s">
        <v>232</v>
      </c>
      <c r="H179" s="155">
        <v>23.969999999999999</v>
      </c>
      <c r="I179" s="156"/>
      <c r="J179" s="157">
        <f>ROUND(I179*H179,2)</f>
        <v>0</v>
      </c>
      <c r="K179" s="153" t="s">
        <v>224</v>
      </c>
      <c r="L179" s="39"/>
      <c r="M179" s="158" t="s">
        <v>1</v>
      </c>
      <c r="N179" s="159" t="s">
        <v>40</v>
      </c>
      <c r="O179" s="77"/>
      <c r="P179" s="160">
        <f>O179*H179</f>
        <v>0</v>
      </c>
      <c r="Q179" s="160">
        <v>0.00022000000000000001</v>
      </c>
      <c r="R179" s="160">
        <f>Q179*H179</f>
        <v>0.0052734000000000001</v>
      </c>
      <c r="S179" s="160">
        <v>0</v>
      </c>
      <c r="T179" s="161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62" t="s">
        <v>128</v>
      </c>
      <c r="AT179" s="162" t="s">
        <v>125</v>
      </c>
      <c r="AU179" s="162" t="s">
        <v>85</v>
      </c>
      <c r="AY179" s="18" t="s">
        <v>129</v>
      </c>
      <c r="BE179" s="163">
        <f>IF(N179="základní",J179,0)</f>
        <v>0</v>
      </c>
      <c r="BF179" s="163">
        <f>IF(N179="snížená",J179,0)</f>
        <v>0</v>
      </c>
      <c r="BG179" s="163">
        <f>IF(N179="zákl. přenesená",J179,0)</f>
        <v>0</v>
      </c>
      <c r="BH179" s="163">
        <f>IF(N179="sníž. přenesená",J179,0)</f>
        <v>0</v>
      </c>
      <c r="BI179" s="163">
        <f>IF(N179="nulová",J179,0)</f>
        <v>0</v>
      </c>
      <c r="BJ179" s="18" t="s">
        <v>83</v>
      </c>
      <c r="BK179" s="163">
        <f>ROUND(I179*H179,2)</f>
        <v>0</v>
      </c>
      <c r="BL179" s="18" t="s">
        <v>128</v>
      </c>
      <c r="BM179" s="162" t="s">
        <v>555</v>
      </c>
    </row>
    <row r="180" s="2" customFormat="1">
      <c r="A180" s="38"/>
      <c r="B180" s="39"/>
      <c r="C180" s="38"/>
      <c r="D180" s="190" t="s">
        <v>226</v>
      </c>
      <c r="E180" s="38"/>
      <c r="F180" s="191" t="s">
        <v>556</v>
      </c>
      <c r="G180" s="38"/>
      <c r="H180" s="38"/>
      <c r="I180" s="192"/>
      <c r="J180" s="38"/>
      <c r="K180" s="38"/>
      <c r="L180" s="39"/>
      <c r="M180" s="193"/>
      <c r="N180" s="194"/>
      <c r="O180" s="77"/>
      <c r="P180" s="77"/>
      <c r="Q180" s="77"/>
      <c r="R180" s="77"/>
      <c r="S180" s="77"/>
      <c r="T180" s="7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8" t="s">
        <v>226</v>
      </c>
      <c r="AU180" s="18" t="s">
        <v>85</v>
      </c>
    </row>
    <row r="181" s="15" customFormat="1">
      <c r="A181" s="15"/>
      <c r="B181" s="212"/>
      <c r="C181" s="15"/>
      <c r="D181" s="196" t="s">
        <v>228</v>
      </c>
      <c r="E181" s="213" t="s">
        <v>1</v>
      </c>
      <c r="F181" s="214" t="s">
        <v>532</v>
      </c>
      <c r="G181" s="15"/>
      <c r="H181" s="213" t="s">
        <v>1</v>
      </c>
      <c r="I181" s="215"/>
      <c r="J181" s="15"/>
      <c r="K181" s="15"/>
      <c r="L181" s="212"/>
      <c r="M181" s="216"/>
      <c r="N181" s="217"/>
      <c r="O181" s="217"/>
      <c r="P181" s="217"/>
      <c r="Q181" s="217"/>
      <c r="R181" s="217"/>
      <c r="S181" s="217"/>
      <c r="T181" s="218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13" t="s">
        <v>228</v>
      </c>
      <c r="AU181" s="213" t="s">
        <v>85</v>
      </c>
      <c r="AV181" s="15" t="s">
        <v>83</v>
      </c>
      <c r="AW181" s="15" t="s">
        <v>31</v>
      </c>
      <c r="AX181" s="15" t="s">
        <v>75</v>
      </c>
      <c r="AY181" s="213" t="s">
        <v>129</v>
      </c>
    </row>
    <row r="182" s="13" customFormat="1">
      <c r="A182" s="13"/>
      <c r="B182" s="195"/>
      <c r="C182" s="13"/>
      <c r="D182" s="196" t="s">
        <v>228</v>
      </c>
      <c r="E182" s="197" t="s">
        <v>1</v>
      </c>
      <c r="F182" s="198" t="s">
        <v>235</v>
      </c>
      <c r="G182" s="13"/>
      <c r="H182" s="199">
        <v>12.49</v>
      </c>
      <c r="I182" s="200"/>
      <c r="J182" s="13"/>
      <c r="K182" s="13"/>
      <c r="L182" s="195"/>
      <c r="M182" s="201"/>
      <c r="N182" s="202"/>
      <c r="O182" s="202"/>
      <c r="P182" s="202"/>
      <c r="Q182" s="202"/>
      <c r="R182" s="202"/>
      <c r="S182" s="202"/>
      <c r="T182" s="20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7" t="s">
        <v>228</v>
      </c>
      <c r="AU182" s="197" t="s">
        <v>85</v>
      </c>
      <c r="AV182" s="13" t="s">
        <v>85</v>
      </c>
      <c r="AW182" s="13" t="s">
        <v>31</v>
      </c>
      <c r="AX182" s="13" t="s">
        <v>75</v>
      </c>
      <c r="AY182" s="197" t="s">
        <v>129</v>
      </c>
    </row>
    <row r="183" s="15" customFormat="1">
      <c r="A183" s="15"/>
      <c r="B183" s="212"/>
      <c r="C183" s="15"/>
      <c r="D183" s="196" t="s">
        <v>228</v>
      </c>
      <c r="E183" s="213" t="s">
        <v>1</v>
      </c>
      <c r="F183" s="214" t="s">
        <v>533</v>
      </c>
      <c r="G183" s="15"/>
      <c r="H183" s="213" t="s">
        <v>1</v>
      </c>
      <c r="I183" s="215"/>
      <c r="J183" s="15"/>
      <c r="K183" s="15"/>
      <c r="L183" s="212"/>
      <c r="M183" s="216"/>
      <c r="N183" s="217"/>
      <c r="O183" s="217"/>
      <c r="P183" s="217"/>
      <c r="Q183" s="217"/>
      <c r="R183" s="217"/>
      <c r="S183" s="217"/>
      <c r="T183" s="218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13" t="s">
        <v>228</v>
      </c>
      <c r="AU183" s="213" t="s">
        <v>85</v>
      </c>
      <c r="AV183" s="15" t="s">
        <v>83</v>
      </c>
      <c r="AW183" s="15" t="s">
        <v>31</v>
      </c>
      <c r="AX183" s="15" t="s">
        <v>75</v>
      </c>
      <c r="AY183" s="213" t="s">
        <v>129</v>
      </c>
    </row>
    <row r="184" s="13" customFormat="1">
      <c r="A184" s="13"/>
      <c r="B184" s="195"/>
      <c r="C184" s="13"/>
      <c r="D184" s="196" t="s">
        <v>228</v>
      </c>
      <c r="E184" s="197" t="s">
        <v>1</v>
      </c>
      <c r="F184" s="198" t="s">
        <v>236</v>
      </c>
      <c r="G184" s="13"/>
      <c r="H184" s="199">
        <v>2.7000000000000002</v>
      </c>
      <c r="I184" s="200"/>
      <c r="J184" s="13"/>
      <c r="K184" s="13"/>
      <c r="L184" s="195"/>
      <c r="M184" s="201"/>
      <c r="N184" s="202"/>
      <c r="O184" s="202"/>
      <c r="P184" s="202"/>
      <c r="Q184" s="202"/>
      <c r="R184" s="202"/>
      <c r="S184" s="202"/>
      <c r="T184" s="20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7" t="s">
        <v>228</v>
      </c>
      <c r="AU184" s="197" t="s">
        <v>85</v>
      </c>
      <c r="AV184" s="13" t="s">
        <v>85</v>
      </c>
      <c r="AW184" s="13" t="s">
        <v>31</v>
      </c>
      <c r="AX184" s="13" t="s">
        <v>75</v>
      </c>
      <c r="AY184" s="197" t="s">
        <v>129</v>
      </c>
    </row>
    <row r="185" s="15" customFormat="1">
      <c r="A185" s="15"/>
      <c r="B185" s="212"/>
      <c r="C185" s="15"/>
      <c r="D185" s="196" t="s">
        <v>228</v>
      </c>
      <c r="E185" s="213" t="s">
        <v>1</v>
      </c>
      <c r="F185" s="214" t="s">
        <v>534</v>
      </c>
      <c r="G185" s="15"/>
      <c r="H185" s="213" t="s">
        <v>1</v>
      </c>
      <c r="I185" s="215"/>
      <c r="J185" s="15"/>
      <c r="K185" s="15"/>
      <c r="L185" s="212"/>
      <c r="M185" s="216"/>
      <c r="N185" s="217"/>
      <c r="O185" s="217"/>
      <c r="P185" s="217"/>
      <c r="Q185" s="217"/>
      <c r="R185" s="217"/>
      <c r="S185" s="217"/>
      <c r="T185" s="21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13" t="s">
        <v>228</v>
      </c>
      <c r="AU185" s="213" t="s">
        <v>85</v>
      </c>
      <c r="AV185" s="15" t="s">
        <v>83</v>
      </c>
      <c r="AW185" s="15" t="s">
        <v>31</v>
      </c>
      <c r="AX185" s="15" t="s">
        <v>75</v>
      </c>
      <c r="AY185" s="213" t="s">
        <v>129</v>
      </c>
    </row>
    <row r="186" s="13" customFormat="1">
      <c r="A186" s="13"/>
      <c r="B186" s="195"/>
      <c r="C186" s="13"/>
      <c r="D186" s="196" t="s">
        <v>228</v>
      </c>
      <c r="E186" s="197" t="s">
        <v>1</v>
      </c>
      <c r="F186" s="198" t="s">
        <v>535</v>
      </c>
      <c r="G186" s="13"/>
      <c r="H186" s="199">
        <v>8.7799999999999994</v>
      </c>
      <c r="I186" s="200"/>
      <c r="J186" s="13"/>
      <c r="K186" s="13"/>
      <c r="L186" s="195"/>
      <c r="M186" s="201"/>
      <c r="N186" s="202"/>
      <c r="O186" s="202"/>
      <c r="P186" s="202"/>
      <c r="Q186" s="202"/>
      <c r="R186" s="202"/>
      <c r="S186" s="202"/>
      <c r="T186" s="20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7" t="s">
        <v>228</v>
      </c>
      <c r="AU186" s="197" t="s">
        <v>85</v>
      </c>
      <c r="AV186" s="13" t="s">
        <v>85</v>
      </c>
      <c r="AW186" s="13" t="s">
        <v>31</v>
      </c>
      <c r="AX186" s="13" t="s">
        <v>75</v>
      </c>
      <c r="AY186" s="197" t="s">
        <v>129</v>
      </c>
    </row>
    <row r="187" s="14" customFormat="1">
      <c r="A187" s="14"/>
      <c r="B187" s="204"/>
      <c r="C187" s="14"/>
      <c r="D187" s="196" t="s">
        <v>228</v>
      </c>
      <c r="E187" s="205" t="s">
        <v>1</v>
      </c>
      <c r="F187" s="206" t="s">
        <v>238</v>
      </c>
      <c r="G187" s="14"/>
      <c r="H187" s="207">
        <v>23.969999999999999</v>
      </c>
      <c r="I187" s="208"/>
      <c r="J187" s="14"/>
      <c r="K187" s="14"/>
      <c r="L187" s="204"/>
      <c r="M187" s="209"/>
      <c r="N187" s="210"/>
      <c r="O187" s="210"/>
      <c r="P187" s="210"/>
      <c r="Q187" s="210"/>
      <c r="R187" s="210"/>
      <c r="S187" s="210"/>
      <c r="T187" s="21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5" t="s">
        <v>228</v>
      </c>
      <c r="AU187" s="205" t="s">
        <v>85</v>
      </c>
      <c r="AV187" s="14" t="s">
        <v>128</v>
      </c>
      <c r="AW187" s="14" t="s">
        <v>31</v>
      </c>
      <c r="AX187" s="14" t="s">
        <v>83</v>
      </c>
      <c r="AY187" s="205" t="s">
        <v>129</v>
      </c>
    </row>
    <row r="188" s="2" customFormat="1" ht="24.15" customHeight="1">
      <c r="A188" s="38"/>
      <c r="B188" s="150"/>
      <c r="C188" s="151" t="s">
        <v>159</v>
      </c>
      <c r="D188" s="151" t="s">
        <v>125</v>
      </c>
      <c r="E188" s="152" t="s">
        <v>438</v>
      </c>
      <c r="F188" s="153" t="s">
        <v>439</v>
      </c>
      <c r="G188" s="154" t="s">
        <v>232</v>
      </c>
      <c r="H188" s="155">
        <v>55.619999999999997</v>
      </c>
      <c r="I188" s="156"/>
      <c r="J188" s="157">
        <f>ROUND(I188*H188,2)</f>
        <v>0</v>
      </c>
      <c r="K188" s="153" t="s">
        <v>224</v>
      </c>
      <c r="L188" s="39"/>
      <c r="M188" s="158" t="s">
        <v>1</v>
      </c>
      <c r="N188" s="159" t="s">
        <v>40</v>
      </c>
      <c r="O188" s="77"/>
      <c r="P188" s="160">
        <f>O188*H188</f>
        <v>0</v>
      </c>
      <c r="Q188" s="160">
        <v>0.023099999999999999</v>
      </c>
      <c r="R188" s="160">
        <f>Q188*H188</f>
        <v>1.2848219999999999</v>
      </c>
      <c r="S188" s="160">
        <v>0</v>
      </c>
      <c r="T188" s="161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62" t="s">
        <v>128</v>
      </c>
      <c r="AT188" s="162" t="s">
        <v>125</v>
      </c>
      <c r="AU188" s="162" t="s">
        <v>85</v>
      </c>
      <c r="AY188" s="18" t="s">
        <v>129</v>
      </c>
      <c r="BE188" s="163">
        <f>IF(N188="základní",J188,0)</f>
        <v>0</v>
      </c>
      <c r="BF188" s="163">
        <f>IF(N188="snížená",J188,0)</f>
        <v>0</v>
      </c>
      <c r="BG188" s="163">
        <f>IF(N188="zákl. přenesená",J188,0)</f>
        <v>0</v>
      </c>
      <c r="BH188" s="163">
        <f>IF(N188="sníž. přenesená",J188,0)</f>
        <v>0</v>
      </c>
      <c r="BI188" s="163">
        <f>IF(N188="nulová",J188,0)</f>
        <v>0</v>
      </c>
      <c r="BJ188" s="18" t="s">
        <v>83</v>
      </c>
      <c r="BK188" s="163">
        <f>ROUND(I188*H188,2)</f>
        <v>0</v>
      </c>
      <c r="BL188" s="18" t="s">
        <v>128</v>
      </c>
      <c r="BM188" s="162" t="s">
        <v>557</v>
      </c>
    </row>
    <row r="189" s="2" customFormat="1">
      <c r="A189" s="38"/>
      <c r="B189" s="39"/>
      <c r="C189" s="38"/>
      <c r="D189" s="190" t="s">
        <v>226</v>
      </c>
      <c r="E189" s="38"/>
      <c r="F189" s="191" t="s">
        <v>441</v>
      </c>
      <c r="G189" s="38"/>
      <c r="H189" s="38"/>
      <c r="I189" s="192"/>
      <c r="J189" s="38"/>
      <c r="K189" s="38"/>
      <c r="L189" s="39"/>
      <c r="M189" s="193"/>
      <c r="N189" s="194"/>
      <c r="O189" s="77"/>
      <c r="P189" s="77"/>
      <c r="Q189" s="77"/>
      <c r="R189" s="77"/>
      <c r="S189" s="77"/>
      <c r="T189" s="7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8" t="s">
        <v>226</v>
      </c>
      <c r="AU189" s="18" t="s">
        <v>85</v>
      </c>
    </row>
    <row r="190" s="15" customFormat="1">
      <c r="A190" s="15"/>
      <c r="B190" s="212"/>
      <c r="C190" s="15"/>
      <c r="D190" s="196" t="s">
        <v>228</v>
      </c>
      <c r="E190" s="213" t="s">
        <v>1</v>
      </c>
      <c r="F190" s="214" t="s">
        <v>528</v>
      </c>
      <c r="G190" s="15"/>
      <c r="H190" s="213" t="s">
        <v>1</v>
      </c>
      <c r="I190" s="215"/>
      <c r="J190" s="15"/>
      <c r="K190" s="15"/>
      <c r="L190" s="212"/>
      <c r="M190" s="216"/>
      <c r="N190" s="217"/>
      <c r="O190" s="217"/>
      <c r="P190" s="217"/>
      <c r="Q190" s="217"/>
      <c r="R190" s="217"/>
      <c r="S190" s="217"/>
      <c r="T190" s="218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13" t="s">
        <v>228</v>
      </c>
      <c r="AU190" s="213" t="s">
        <v>85</v>
      </c>
      <c r="AV190" s="15" t="s">
        <v>83</v>
      </c>
      <c r="AW190" s="15" t="s">
        <v>31</v>
      </c>
      <c r="AX190" s="15" t="s">
        <v>75</v>
      </c>
      <c r="AY190" s="213" t="s">
        <v>129</v>
      </c>
    </row>
    <row r="191" s="13" customFormat="1">
      <c r="A191" s="13"/>
      <c r="B191" s="195"/>
      <c r="C191" s="13"/>
      <c r="D191" s="196" t="s">
        <v>228</v>
      </c>
      <c r="E191" s="197" t="s">
        <v>1</v>
      </c>
      <c r="F191" s="198" t="s">
        <v>235</v>
      </c>
      <c r="G191" s="13"/>
      <c r="H191" s="199">
        <v>12.49</v>
      </c>
      <c r="I191" s="200"/>
      <c r="J191" s="13"/>
      <c r="K191" s="13"/>
      <c r="L191" s="195"/>
      <c r="M191" s="201"/>
      <c r="N191" s="202"/>
      <c r="O191" s="202"/>
      <c r="P191" s="202"/>
      <c r="Q191" s="202"/>
      <c r="R191" s="202"/>
      <c r="S191" s="202"/>
      <c r="T191" s="20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7" t="s">
        <v>228</v>
      </c>
      <c r="AU191" s="197" t="s">
        <v>85</v>
      </c>
      <c r="AV191" s="13" t="s">
        <v>85</v>
      </c>
      <c r="AW191" s="13" t="s">
        <v>31</v>
      </c>
      <c r="AX191" s="13" t="s">
        <v>75</v>
      </c>
      <c r="AY191" s="197" t="s">
        <v>129</v>
      </c>
    </row>
    <row r="192" s="15" customFormat="1">
      <c r="A192" s="15"/>
      <c r="B192" s="212"/>
      <c r="C192" s="15"/>
      <c r="D192" s="196" t="s">
        <v>228</v>
      </c>
      <c r="E192" s="213" t="s">
        <v>1</v>
      </c>
      <c r="F192" s="214" t="s">
        <v>529</v>
      </c>
      <c r="G192" s="15"/>
      <c r="H192" s="213" t="s">
        <v>1</v>
      </c>
      <c r="I192" s="215"/>
      <c r="J192" s="15"/>
      <c r="K192" s="15"/>
      <c r="L192" s="212"/>
      <c r="M192" s="216"/>
      <c r="N192" s="217"/>
      <c r="O192" s="217"/>
      <c r="P192" s="217"/>
      <c r="Q192" s="217"/>
      <c r="R192" s="217"/>
      <c r="S192" s="217"/>
      <c r="T192" s="218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13" t="s">
        <v>228</v>
      </c>
      <c r="AU192" s="213" t="s">
        <v>85</v>
      </c>
      <c r="AV192" s="15" t="s">
        <v>83</v>
      </c>
      <c r="AW192" s="15" t="s">
        <v>31</v>
      </c>
      <c r="AX192" s="15" t="s">
        <v>75</v>
      </c>
      <c r="AY192" s="213" t="s">
        <v>129</v>
      </c>
    </row>
    <row r="193" s="13" customFormat="1">
      <c r="A193" s="13"/>
      <c r="B193" s="195"/>
      <c r="C193" s="13"/>
      <c r="D193" s="196" t="s">
        <v>228</v>
      </c>
      <c r="E193" s="197" t="s">
        <v>1</v>
      </c>
      <c r="F193" s="198" t="s">
        <v>236</v>
      </c>
      <c r="G193" s="13"/>
      <c r="H193" s="199">
        <v>2.7000000000000002</v>
      </c>
      <c r="I193" s="200"/>
      <c r="J193" s="13"/>
      <c r="K193" s="13"/>
      <c r="L193" s="195"/>
      <c r="M193" s="201"/>
      <c r="N193" s="202"/>
      <c r="O193" s="202"/>
      <c r="P193" s="202"/>
      <c r="Q193" s="202"/>
      <c r="R193" s="202"/>
      <c r="S193" s="202"/>
      <c r="T193" s="20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7" t="s">
        <v>228</v>
      </c>
      <c r="AU193" s="197" t="s">
        <v>85</v>
      </c>
      <c r="AV193" s="13" t="s">
        <v>85</v>
      </c>
      <c r="AW193" s="13" t="s">
        <v>31</v>
      </c>
      <c r="AX193" s="13" t="s">
        <v>75</v>
      </c>
      <c r="AY193" s="197" t="s">
        <v>129</v>
      </c>
    </row>
    <row r="194" s="15" customFormat="1">
      <c r="A194" s="15"/>
      <c r="B194" s="212"/>
      <c r="C194" s="15"/>
      <c r="D194" s="196" t="s">
        <v>228</v>
      </c>
      <c r="E194" s="213" t="s">
        <v>1</v>
      </c>
      <c r="F194" s="214" t="s">
        <v>530</v>
      </c>
      <c r="G194" s="15"/>
      <c r="H194" s="213" t="s">
        <v>1</v>
      </c>
      <c r="I194" s="215"/>
      <c r="J194" s="15"/>
      <c r="K194" s="15"/>
      <c r="L194" s="212"/>
      <c r="M194" s="216"/>
      <c r="N194" s="217"/>
      <c r="O194" s="217"/>
      <c r="P194" s="217"/>
      <c r="Q194" s="217"/>
      <c r="R194" s="217"/>
      <c r="S194" s="217"/>
      <c r="T194" s="218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13" t="s">
        <v>228</v>
      </c>
      <c r="AU194" s="213" t="s">
        <v>85</v>
      </c>
      <c r="AV194" s="15" t="s">
        <v>83</v>
      </c>
      <c r="AW194" s="15" t="s">
        <v>31</v>
      </c>
      <c r="AX194" s="15" t="s">
        <v>75</v>
      </c>
      <c r="AY194" s="213" t="s">
        <v>129</v>
      </c>
    </row>
    <row r="195" s="13" customFormat="1">
      <c r="A195" s="13"/>
      <c r="B195" s="195"/>
      <c r="C195" s="13"/>
      <c r="D195" s="196" t="s">
        <v>228</v>
      </c>
      <c r="E195" s="197" t="s">
        <v>1</v>
      </c>
      <c r="F195" s="198" t="s">
        <v>531</v>
      </c>
      <c r="G195" s="13"/>
      <c r="H195" s="199">
        <v>40.43</v>
      </c>
      <c r="I195" s="200"/>
      <c r="J195" s="13"/>
      <c r="K195" s="13"/>
      <c r="L195" s="195"/>
      <c r="M195" s="201"/>
      <c r="N195" s="202"/>
      <c r="O195" s="202"/>
      <c r="P195" s="202"/>
      <c r="Q195" s="202"/>
      <c r="R195" s="202"/>
      <c r="S195" s="202"/>
      <c r="T195" s="20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7" t="s">
        <v>228</v>
      </c>
      <c r="AU195" s="197" t="s">
        <v>85</v>
      </c>
      <c r="AV195" s="13" t="s">
        <v>85</v>
      </c>
      <c r="AW195" s="13" t="s">
        <v>31</v>
      </c>
      <c r="AX195" s="13" t="s">
        <v>75</v>
      </c>
      <c r="AY195" s="197" t="s">
        <v>129</v>
      </c>
    </row>
    <row r="196" s="14" customFormat="1">
      <c r="A196" s="14"/>
      <c r="B196" s="204"/>
      <c r="C196" s="14"/>
      <c r="D196" s="196" t="s">
        <v>228</v>
      </c>
      <c r="E196" s="205" t="s">
        <v>1</v>
      </c>
      <c r="F196" s="206" t="s">
        <v>238</v>
      </c>
      <c r="G196" s="14"/>
      <c r="H196" s="207">
        <v>55.620000000000005</v>
      </c>
      <c r="I196" s="208"/>
      <c r="J196" s="14"/>
      <c r="K196" s="14"/>
      <c r="L196" s="204"/>
      <c r="M196" s="209"/>
      <c r="N196" s="210"/>
      <c r="O196" s="210"/>
      <c r="P196" s="210"/>
      <c r="Q196" s="210"/>
      <c r="R196" s="210"/>
      <c r="S196" s="210"/>
      <c r="T196" s="21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05" t="s">
        <v>228</v>
      </c>
      <c r="AU196" s="205" t="s">
        <v>85</v>
      </c>
      <c r="AV196" s="14" t="s">
        <v>128</v>
      </c>
      <c r="AW196" s="14" t="s">
        <v>31</v>
      </c>
      <c r="AX196" s="14" t="s">
        <v>83</v>
      </c>
      <c r="AY196" s="205" t="s">
        <v>129</v>
      </c>
    </row>
    <row r="197" s="2" customFormat="1" ht="24.15" customHeight="1">
      <c r="A197" s="38"/>
      <c r="B197" s="150"/>
      <c r="C197" s="151" t="s">
        <v>8</v>
      </c>
      <c r="D197" s="151" t="s">
        <v>125</v>
      </c>
      <c r="E197" s="152" t="s">
        <v>558</v>
      </c>
      <c r="F197" s="153" t="s">
        <v>559</v>
      </c>
      <c r="G197" s="154" t="s">
        <v>232</v>
      </c>
      <c r="H197" s="155">
        <v>23.969999999999999</v>
      </c>
      <c r="I197" s="156"/>
      <c r="J197" s="157">
        <f>ROUND(I197*H197,2)</f>
        <v>0</v>
      </c>
      <c r="K197" s="153" t="s">
        <v>224</v>
      </c>
      <c r="L197" s="39"/>
      <c r="M197" s="158" t="s">
        <v>1</v>
      </c>
      <c r="N197" s="159" t="s">
        <v>40</v>
      </c>
      <c r="O197" s="77"/>
      <c r="P197" s="160">
        <f>O197*H197</f>
        <v>0</v>
      </c>
      <c r="Q197" s="160">
        <v>0.0027499999999999998</v>
      </c>
      <c r="R197" s="160">
        <f>Q197*H197</f>
        <v>0.06591749999999999</v>
      </c>
      <c r="S197" s="160">
        <v>0</v>
      </c>
      <c r="T197" s="161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62" t="s">
        <v>128</v>
      </c>
      <c r="AT197" s="162" t="s">
        <v>125</v>
      </c>
      <c r="AU197" s="162" t="s">
        <v>85</v>
      </c>
      <c r="AY197" s="18" t="s">
        <v>129</v>
      </c>
      <c r="BE197" s="163">
        <f>IF(N197="základní",J197,0)</f>
        <v>0</v>
      </c>
      <c r="BF197" s="163">
        <f>IF(N197="snížená",J197,0)</f>
        <v>0</v>
      </c>
      <c r="BG197" s="163">
        <f>IF(N197="zákl. přenesená",J197,0)</f>
        <v>0</v>
      </c>
      <c r="BH197" s="163">
        <f>IF(N197="sníž. přenesená",J197,0)</f>
        <v>0</v>
      </c>
      <c r="BI197" s="163">
        <f>IF(N197="nulová",J197,0)</f>
        <v>0</v>
      </c>
      <c r="BJ197" s="18" t="s">
        <v>83</v>
      </c>
      <c r="BK197" s="163">
        <f>ROUND(I197*H197,2)</f>
        <v>0</v>
      </c>
      <c r="BL197" s="18" t="s">
        <v>128</v>
      </c>
      <c r="BM197" s="162" t="s">
        <v>560</v>
      </c>
    </row>
    <row r="198" s="2" customFormat="1">
      <c r="A198" s="38"/>
      <c r="B198" s="39"/>
      <c r="C198" s="38"/>
      <c r="D198" s="190" t="s">
        <v>226</v>
      </c>
      <c r="E198" s="38"/>
      <c r="F198" s="191" t="s">
        <v>561</v>
      </c>
      <c r="G198" s="38"/>
      <c r="H198" s="38"/>
      <c r="I198" s="192"/>
      <c r="J198" s="38"/>
      <c r="K198" s="38"/>
      <c r="L198" s="39"/>
      <c r="M198" s="193"/>
      <c r="N198" s="194"/>
      <c r="O198" s="77"/>
      <c r="P198" s="77"/>
      <c r="Q198" s="77"/>
      <c r="R198" s="77"/>
      <c r="S198" s="77"/>
      <c r="T198" s="7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8" t="s">
        <v>226</v>
      </c>
      <c r="AU198" s="18" t="s">
        <v>85</v>
      </c>
    </row>
    <row r="199" s="15" customFormat="1">
      <c r="A199" s="15"/>
      <c r="B199" s="212"/>
      <c r="C199" s="15"/>
      <c r="D199" s="196" t="s">
        <v>228</v>
      </c>
      <c r="E199" s="213" t="s">
        <v>1</v>
      </c>
      <c r="F199" s="214" t="s">
        <v>532</v>
      </c>
      <c r="G199" s="15"/>
      <c r="H199" s="213" t="s">
        <v>1</v>
      </c>
      <c r="I199" s="215"/>
      <c r="J199" s="15"/>
      <c r="K199" s="15"/>
      <c r="L199" s="212"/>
      <c r="M199" s="216"/>
      <c r="N199" s="217"/>
      <c r="O199" s="217"/>
      <c r="P199" s="217"/>
      <c r="Q199" s="217"/>
      <c r="R199" s="217"/>
      <c r="S199" s="217"/>
      <c r="T199" s="218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13" t="s">
        <v>228</v>
      </c>
      <c r="AU199" s="213" t="s">
        <v>85</v>
      </c>
      <c r="AV199" s="15" t="s">
        <v>83</v>
      </c>
      <c r="AW199" s="15" t="s">
        <v>31</v>
      </c>
      <c r="AX199" s="15" t="s">
        <v>75</v>
      </c>
      <c r="AY199" s="213" t="s">
        <v>129</v>
      </c>
    </row>
    <row r="200" s="13" customFormat="1">
      <c r="A200" s="13"/>
      <c r="B200" s="195"/>
      <c r="C200" s="13"/>
      <c r="D200" s="196" t="s">
        <v>228</v>
      </c>
      <c r="E200" s="197" t="s">
        <v>1</v>
      </c>
      <c r="F200" s="198" t="s">
        <v>235</v>
      </c>
      <c r="G200" s="13"/>
      <c r="H200" s="199">
        <v>12.49</v>
      </c>
      <c r="I200" s="200"/>
      <c r="J200" s="13"/>
      <c r="K200" s="13"/>
      <c r="L200" s="195"/>
      <c r="M200" s="201"/>
      <c r="N200" s="202"/>
      <c r="O200" s="202"/>
      <c r="P200" s="202"/>
      <c r="Q200" s="202"/>
      <c r="R200" s="202"/>
      <c r="S200" s="202"/>
      <c r="T200" s="20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7" t="s">
        <v>228</v>
      </c>
      <c r="AU200" s="197" t="s">
        <v>85</v>
      </c>
      <c r="AV200" s="13" t="s">
        <v>85</v>
      </c>
      <c r="AW200" s="13" t="s">
        <v>31</v>
      </c>
      <c r="AX200" s="13" t="s">
        <v>75</v>
      </c>
      <c r="AY200" s="197" t="s">
        <v>129</v>
      </c>
    </row>
    <row r="201" s="15" customFormat="1">
      <c r="A201" s="15"/>
      <c r="B201" s="212"/>
      <c r="C201" s="15"/>
      <c r="D201" s="196" t="s">
        <v>228</v>
      </c>
      <c r="E201" s="213" t="s">
        <v>1</v>
      </c>
      <c r="F201" s="214" t="s">
        <v>533</v>
      </c>
      <c r="G201" s="15"/>
      <c r="H201" s="213" t="s">
        <v>1</v>
      </c>
      <c r="I201" s="215"/>
      <c r="J201" s="15"/>
      <c r="K201" s="15"/>
      <c r="L201" s="212"/>
      <c r="M201" s="216"/>
      <c r="N201" s="217"/>
      <c r="O201" s="217"/>
      <c r="P201" s="217"/>
      <c r="Q201" s="217"/>
      <c r="R201" s="217"/>
      <c r="S201" s="217"/>
      <c r="T201" s="218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13" t="s">
        <v>228</v>
      </c>
      <c r="AU201" s="213" t="s">
        <v>85</v>
      </c>
      <c r="AV201" s="15" t="s">
        <v>83</v>
      </c>
      <c r="AW201" s="15" t="s">
        <v>31</v>
      </c>
      <c r="AX201" s="15" t="s">
        <v>75</v>
      </c>
      <c r="AY201" s="213" t="s">
        <v>129</v>
      </c>
    </row>
    <row r="202" s="13" customFormat="1">
      <c r="A202" s="13"/>
      <c r="B202" s="195"/>
      <c r="C202" s="13"/>
      <c r="D202" s="196" t="s">
        <v>228</v>
      </c>
      <c r="E202" s="197" t="s">
        <v>1</v>
      </c>
      <c r="F202" s="198" t="s">
        <v>236</v>
      </c>
      <c r="G202" s="13"/>
      <c r="H202" s="199">
        <v>2.7000000000000002</v>
      </c>
      <c r="I202" s="200"/>
      <c r="J202" s="13"/>
      <c r="K202" s="13"/>
      <c r="L202" s="195"/>
      <c r="M202" s="201"/>
      <c r="N202" s="202"/>
      <c r="O202" s="202"/>
      <c r="P202" s="202"/>
      <c r="Q202" s="202"/>
      <c r="R202" s="202"/>
      <c r="S202" s="202"/>
      <c r="T202" s="20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7" t="s">
        <v>228</v>
      </c>
      <c r="AU202" s="197" t="s">
        <v>85</v>
      </c>
      <c r="AV202" s="13" t="s">
        <v>85</v>
      </c>
      <c r="AW202" s="13" t="s">
        <v>31</v>
      </c>
      <c r="AX202" s="13" t="s">
        <v>75</v>
      </c>
      <c r="AY202" s="197" t="s">
        <v>129</v>
      </c>
    </row>
    <row r="203" s="15" customFormat="1">
      <c r="A203" s="15"/>
      <c r="B203" s="212"/>
      <c r="C203" s="15"/>
      <c r="D203" s="196" t="s">
        <v>228</v>
      </c>
      <c r="E203" s="213" t="s">
        <v>1</v>
      </c>
      <c r="F203" s="214" t="s">
        <v>534</v>
      </c>
      <c r="G203" s="15"/>
      <c r="H203" s="213" t="s">
        <v>1</v>
      </c>
      <c r="I203" s="215"/>
      <c r="J203" s="15"/>
      <c r="K203" s="15"/>
      <c r="L203" s="212"/>
      <c r="M203" s="216"/>
      <c r="N203" s="217"/>
      <c r="O203" s="217"/>
      <c r="P203" s="217"/>
      <c r="Q203" s="217"/>
      <c r="R203" s="217"/>
      <c r="S203" s="217"/>
      <c r="T203" s="218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13" t="s">
        <v>228</v>
      </c>
      <c r="AU203" s="213" t="s">
        <v>85</v>
      </c>
      <c r="AV203" s="15" t="s">
        <v>83</v>
      </c>
      <c r="AW203" s="15" t="s">
        <v>31</v>
      </c>
      <c r="AX203" s="15" t="s">
        <v>75</v>
      </c>
      <c r="AY203" s="213" t="s">
        <v>129</v>
      </c>
    </row>
    <row r="204" s="13" customFormat="1">
      <c r="A204" s="13"/>
      <c r="B204" s="195"/>
      <c r="C204" s="13"/>
      <c r="D204" s="196" t="s">
        <v>228</v>
      </c>
      <c r="E204" s="197" t="s">
        <v>1</v>
      </c>
      <c r="F204" s="198" t="s">
        <v>535</v>
      </c>
      <c r="G204" s="13"/>
      <c r="H204" s="199">
        <v>8.7799999999999994</v>
      </c>
      <c r="I204" s="200"/>
      <c r="J204" s="13"/>
      <c r="K204" s="13"/>
      <c r="L204" s="195"/>
      <c r="M204" s="201"/>
      <c r="N204" s="202"/>
      <c r="O204" s="202"/>
      <c r="P204" s="202"/>
      <c r="Q204" s="202"/>
      <c r="R204" s="202"/>
      <c r="S204" s="202"/>
      <c r="T204" s="20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7" t="s">
        <v>228</v>
      </c>
      <c r="AU204" s="197" t="s">
        <v>85</v>
      </c>
      <c r="AV204" s="13" t="s">
        <v>85</v>
      </c>
      <c r="AW204" s="13" t="s">
        <v>31</v>
      </c>
      <c r="AX204" s="13" t="s">
        <v>75</v>
      </c>
      <c r="AY204" s="197" t="s">
        <v>129</v>
      </c>
    </row>
    <row r="205" s="14" customFormat="1">
      <c r="A205" s="14"/>
      <c r="B205" s="204"/>
      <c r="C205" s="14"/>
      <c r="D205" s="196" t="s">
        <v>228</v>
      </c>
      <c r="E205" s="205" t="s">
        <v>1</v>
      </c>
      <c r="F205" s="206" t="s">
        <v>238</v>
      </c>
      <c r="G205" s="14"/>
      <c r="H205" s="207">
        <v>23.969999999999999</v>
      </c>
      <c r="I205" s="208"/>
      <c r="J205" s="14"/>
      <c r="K205" s="14"/>
      <c r="L205" s="204"/>
      <c r="M205" s="209"/>
      <c r="N205" s="210"/>
      <c r="O205" s="210"/>
      <c r="P205" s="210"/>
      <c r="Q205" s="210"/>
      <c r="R205" s="210"/>
      <c r="S205" s="210"/>
      <c r="T205" s="21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5" t="s">
        <v>228</v>
      </c>
      <c r="AU205" s="205" t="s">
        <v>85</v>
      </c>
      <c r="AV205" s="14" t="s">
        <v>128</v>
      </c>
      <c r="AW205" s="14" t="s">
        <v>31</v>
      </c>
      <c r="AX205" s="14" t="s">
        <v>83</v>
      </c>
      <c r="AY205" s="205" t="s">
        <v>129</v>
      </c>
    </row>
    <row r="206" s="2" customFormat="1" ht="16.5" customHeight="1">
      <c r="A206" s="38"/>
      <c r="B206" s="150"/>
      <c r="C206" s="151" t="s">
        <v>166</v>
      </c>
      <c r="D206" s="151" t="s">
        <v>125</v>
      </c>
      <c r="E206" s="152" t="s">
        <v>562</v>
      </c>
      <c r="F206" s="153" t="s">
        <v>563</v>
      </c>
      <c r="G206" s="154" t="s">
        <v>232</v>
      </c>
      <c r="H206" s="155">
        <v>1</v>
      </c>
      <c r="I206" s="156"/>
      <c r="J206" s="157">
        <f>ROUND(I206*H206,2)</f>
        <v>0</v>
      </c>
      <c r="K206" s="153" t="s">
        <v>1</v>
      </c>
      <c r="L206" s="39"/>
      <c r="M206" s="158" t="s">
        <v>1</v>
      </c>
      <c r="N206" s="159" t="s">
        <v>40</v>
      </c>
      <c r="O206" s="77"/>
      <c r="P206" s="160">
        <f>O206*H206</f>
        <v>0</v>
      </c>
      <c r="Q206" s="160">
        <v>0.0027499999999999998</v>
      </c>
      <c r="R206" s="160">
        <f>Q206*H206</f>
        <v>0.0027499999999999998</v>
      </c>
      <c r="S206" s="160">
        <v>0</v>
      </c>
      <c r="T206" s="161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62" t="s">
        <v>128</v>
      </c>
      <c r="AT206" s="162" t="s">
        <v>125</v>
      </c>
      <c r="AU206" s="162" t="s">
        <v>85</v>
      </c>
      <c r="AY206" s="18" t="s">
        <v>129</v>
      </c>
      <c r="BE206" s="163">
        <f>IF(N206="základní",J206,0)</f>
        <v>0</v>
      </c>
      <c r="BF206" s="163">
        <f>IF(N206="snížená",J206,0)</f>
        <v>0</v>
      </c>
      <c r="BG206" s="163">
        <f>IF(N206="zákl. přenesená",J206,0)</f>
        <v>0</v>
      </c>
      <c r="BH206" s="163">
        <f>IF(N206="sníž. přenesená",J206,0)</f>
        <v>0</v>
      </c>
      <c r="BI206" s="163">
        <f>IF(N206="nulová",J206,0)</f>
        <v>0</v>
      </c>
      <c r="BJ206" s="18" t="s">
        <v>83</v>
      </c>
      <c r="BK206" s="163">
        <f>ROUND(I206*H206,2)</f>
        <v>0</v>
      </c>
      <c r="BL206" s="18" t="s">
        <v>128</v>
      </c>
      <c r="BM206" s="162" t="s">
        <v>564</v>
      </c>
    </row>
    <row r="207" s="13" customFormat="1">
      <c r="A207" s="13"/>
      <c r="B207" s="195"/>
      <c r="C207" s="13"/>
      <c r="D207" s="196" t="s">
        <v>228</v>
      </c>
      <c r="E207" s="197" t="s">
        <v>1</v>
      </c>
      <c r="F207" s="198" t="s">
        <v>83</v>
      </c>
      <c r="G207" s="13"/>
      <c r="H207" s="199">
        <v>1</v>
      </c>
      <c r="I207" s="200"/>
      <c r="J207" s="13"/>
      <c r="K207" s="13"/>
      <c r="L207" s="195"/>
      <c r="M207" s="201"/>
      <c r="N207" s="202"/>
      <c r="O207" s="202"/>
      <c r="P207" s="202"/>
      <c r="Q207" s="202"/>
      <c r="R207" s="202"/>
      <c r="S207" s="202"/>
      <c r="T207" s="20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7" t="s">
        <v>228</v>
      </c>
      <c r="AU207" s="197" t="s">
        <v>85</v>
      </c>
      <c r="AV207" s="13" t="s">
        <v>85</v>
      </c>
      <c r="AW207" s="13" t="s">
        <v>31</v>
      </c>
      <c r="AX207" s="13" t="s">
        <v>83</v>
      </c>
      <c r="AY207" s="197" t="s">
        <v>129</v>
      </c>
    </row>
    <row r="208" s="12" customFormat="1" ht="22.8" customHeight="1">
      <c r="A208" s="12"/>
      <c r="B208" s="177"/>
      <c r="C208" s="12"/>
      <c r="D208" s="178" t="s">
        <v>74</v>
      </c>
      <c r="E208" s="188" t="s">
        <v>152</v>
      </c>
      <c r="F208" s="188" t="s">
        <v>220</v>
      </c>
      <c r="G208" s="12"/>
      <c r="H208" s="12"/>
      <c r="I208" s="180"/>
      <c r="J208" s="189">
        <f>BK208</f>
        <v>0</v>
      </c>
      <c r="K208" s="12"/>
      <c r="L208" s="177"/>
      <c r="M208" s="182"/>
      <c r="N208" s="183"/>
      <c r="O208" s="183"/>
      <c r="P208" s="184">
        <f>SUM(P209:P213)</f>
        <v>0</v>
      </c>
      <c r="Q208" s="183"/>
      <c r="R208" s="184">
        <f>SUM(R209:R213)</f>
        <v>0.00055999999999999995</v>
      </c>
      <c r="S208" s="183"/>
      <c r="T208" s="185">
        <f>SUM(T209:T213)</f>
        <v>0.074879999999999988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78" t="s">
        <v>83</v>
      </c>
      <c r="AT208" s="186" t="s">
        <v>74</v>
      </c>
      <c r="AU208" s="186" t="s">
        <v>83</v>
      </c>
      <c r="AY208" s="178" t="s">
        <v>129</v>
      </c>
      <c r="BK208" s="187">
        <f>SUM(BK209:BK213)</f>
        <v>0</v>
      </c>
    </row>
    <row r="209" s="2" customFormat="1" ht="24.15" customHeight="1">
      <c r="A209" s="38"/>
      <c r="B209" s="150"/>
      <c r="C209" s="151" t="s">
        <v>148</v>
      </c>
      <c r="D209" s="151" t="s">
        <v>125</v>
      </c>
      <c r="E209" s="152" t="s">
        <v>565</v>
      </c>
      <c r="F209" s="153" t="s">
        <v>566</v>
      </c>
      <c r="G209" s="154" t="s">
        <v>241</v>
      </c>
      <c r="H209" s="155">
        <v>2</v>
      </c>
      <c r="I209" s="156"/>
      <c r="J209" s="157">
        <f>ROUND(I209*H209,2)</f>
        <v>0</v>
      </c>
      <c r="K209" s="153" t="s">
        <v>224</v>
      </c>
      <c r="L209" s="39"/>
      <c r="M209" s="158" t="s">
        <v>1</v>
      </c>
      <c r="N209" s="159" t="s">
        <v>40</v>
      </c>
      <c r="O209" s="77"/>
      <c r="P209" s="160">
        <f>O209*H209</f>
        <v>0</v>
      </c>
      <c r="Q209" s="160">
        <v>0</v>
      </c>
      <c r="R209" s="160">
        <f>Q209*H209</f>
        <v>0</v>
      </c>
      <c r="S209" s="160">
        <v>0</v>
      </c>
      <c r="T209" s="161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62" t="s">
        <v>128</v>
      </c>
      <c r="AT209" s="162" t="s">
        <v>125</v>
      </c>
      <c r="AU209" s="162" t="s">
        <v>85</v>
      </c>
      <c r="AY209" s="18" t="s">
        <v>129</v>
      </c>
      <c r="BE209" s="163">
        <f>IF(N209="základní",J209,0)</f>
        <v>0</v>
      </c>
      <c r="BF209" s="163">
        <f>IF(N209="snížená",J209,0)</f>
        <v>0</v>
      </c>
      <c r="BG209" s="163">
        <f>IF(N209="zákl. přenesená",J209,0)</f>
        <v>0</v>
      </c>
      <c r="BH209" s="163">
        <f>IF(N209="sníž. přenesená",J209,0)</f>
        <v>0</v>
      </c>
      <c r="BI209" s="163">
        <f>IF(N209="nulová",J209,0)</f>
        <v>0</v>
      </c>
      <c r="BJ209" s="18" t="s">
        <v>83</v>
      </c>
      <c r="BK209" s="163">
        <f>ROUND(I209*H209,2)</f>
        <v>0</v>
      </c>
      <c r="BL209" s="18" t="s">
        <v>128</v>
      </c>
      <c r="BM209" s="162" t="s">
        <v>567</v>
      </c>
    </row>
    <row r="210" s="2" customFormat="1">
      <c r="A210" s="38"/>
      <c r="B210" s="39"/>
      <c r="C210" s="38"/>
      <c r="D210" s="190" t="s">
        <v>226</v>
      </c>
      <c r="E210" s="38"/>
      <c r="F210" s="191" t="s">
        <v>568</v>
      </c>
      <c r="G210" s="38"/>
      <c r="H210" s="38"/>
      <c r="I210" s="192"/>
      <c r="J210" s="38"/>
      <c r="K210" s="38"/>
      <c r="L210" s="39"/>
      <c r="M210" s="193"/>
      <c r="N210" s="194"/>
      <c r="O210" s="77"/>
      <c r="P210" s="77"/>
      <c r="Q210" s="77"/>
      <c r="R210" s="77"/>
      <c r="S210" s="77"/>
      <c r="T210" s="7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8" t="s">
        <v>226</v>
      </c>
      <c r="AU210" s="18" t="s">
        <v>85</v>
      </c>
    </row>
    <row r="211" s="2" customFormat="1" ht="16.5" customHeight="1">
      <c r="A211" s="38"/>
      <c r="B211" s="150"/>
      <c r="C211" s="222" t="s">
        <v>173</v>
      </c>
      <c r="D211" s="222" t="s">
        <v>348</v>
      </c>
      <c r="E211" s="223" t="s">
        <v>569</v>
      </c>
      <c r="F211" s="224" t="s">
        <v>570</v>
      </c>
      <c r="G211" s="225" t="s">
        <v>241</v>
      </c>
      <c r="H211" s="226">
        <v>2</v>
      </c>
      <c r="I211" s="227"/>
      <c r="J211" s="228">
        <f>ROUND(I211*H211,2)</f>
        <v>0</v>
      </c>
      <c r="K211" s="224" t="s">
        <v>224</v>
      </c>
      <c r="L211" s="229"/>
      <c r="M211" s="230" t="s">
        <v>1</v>
      </c>
      <c r="N211" s="231" t="s">
        <v>40</v>
      </c>
      <c r="O211" s="77"/>
      <c r="P211" s="160">
        <f>O211*H211</f>
        <v>0</v>
      </c>
      <c r="Q211" s="160">
        <v>0.00027999999999999998</v>
      </c>
      <c r="R211" s="160">
        <f>Q211*H211</f>
        <v>0.00055999999999999995</v>
      </c>
      <c r="S211" s="160">
        <v>0</v>
      </c>
      <c r="T211" s="161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62" t="s">
        <v>138</v>
      </c>
      <c r="AT211" s="162" t="s">
        <v>348</v>
      </c>
      <c r="AU211" s="162" t="s">
        <v>85</v>
      </c>
      <c r="AY211" s="18" t="s">
        <v>129</v>
      </c>
      <c r="BE211" s="163">
        <f>IF(N211="základní",J211,0)</f>
        <v>0</v>
      </c>
      <c r="BF211" s="163">
        <f>IF(N211="snížená",J211,0)</f>
        <v>0</v>
      </c>
      <c r="BG211" s="163">
        <f>IF(N211="zákl. přenesená",J211,0)</f>
        <v>0</v>
      </c>
      <c r="BH211" s="163">
        <f>IF(N211="sníž. přenesená",J211,0)</f>
        <v>0</v>
      </c>
      <c r="BI211" s="163">
        <f>IF(N211="nulová",J211,0)</f>
        <v>0</v>
      </c>
      <c r="BJ211" s="18" t="s">
        <v>83</v>
      </c>
      <c r="BK211" s="163">
        <f>ROUND(I211*H211,2)</f>
        <v>0</v>
      </c>
      <c r="BL211" s="18" t="s">
        <v>128</v>
      </c>
      <c r="BM211" s="162" t="s">
        <v>571</v>
      </c>
    </row>
    <row r="212" s="2" customFormat="1" ht="24.15" customHeight="1">
      <c r="A212" s="38"/>
      <c r="B212" s="150"/>
      <c r="C212" s="151" t="s">
        <v>151</v>
      </c>
      <c r="D212" s="151" t="s">
        <v>125</v>
      </c>
      <c r="E212" s="152" t="s">
        <v>572</v>
      </c>
      <c r="F212" s="153" t="s">
        <v>573</v>
      </c>
      <c r="G212" s="154" t="s">
        <v>275</v>
      </c>
      <c r="H212" s="155">
        <v>5.7599999999999998</v>
      </c>
      <c r="I212" s="156"/>
      <c r="J212" s="157">
        <f>ROUND(I212*H212,2)</f>
        <v>0</v>
      </c>
      <c r="K212" s="153" t="s">
        <v>224</v>
      </c>
      <c r="L212" s="39"/>
      <c r="M212" s="158" t="s">
        <v>1</v>
      </c>
      <c r="N212" s="159" t="s">
        <v>40</v>
      </c>
      <c r="O212" s="77"/>
      <c r="P212" s="160">
        <f>O212*H212</f>
        <v>0</v>
      </c>
      <c r="Q212" s="160">
        <v>0</v>
      </c>
      <c r="R212" s="160">
        <f>Q212*H212</f>
        <v>0</v>
      </c>
      <c r="S212" s="160">
        <v>0.012999999999999999</v>
      </c>
      <c r="T212" s="161">
        <f>S212*H212</f>
        <v>0.074879999999999988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62" t="s">
        <v>128</v>
      </c>
      <c r="AT212" s="162" t="s">
        <v>125</v>
      </c>
      <c r="AU212" s="162" t="s">
        <v>85</v>
      </c>
      <c r="AY212" s="18" t="s">
        <v>129</v>
      </c>
      <c r="BE212" s="163">
        <f>IF(N212="základní",J212,0)</f>
        <v>0</v>
      </c>
      <c r="BF212" s="163">
        <f>IF(N212="snížená",J212,0)</f>
        <v>0</v>
      </c>
      <c r="BG212" s="163">
        <f>IF(N212="zákl. přenesená",J212,0)</f>
        <v>0</v>
      </c>
      <c r="BH212" s="163">
        <f>IF(N212="sníž. přenesená",J212,0)</f>
        <v>0</v>
      </c>
      <c r="BI212" s="163">
        <f>IF(N212="nulová",J212,0)</f>
        <v>0</v>
      </c>
      <c r="BJ212" s="18" t="s">
        <v>83</v>
      </c>
      <c r="BK212" s="163">
        <f>ROUND(I212*H212,2)</f>
        <v>0</v>
      </c>
      <c r="BL212" s="18" t="s">
        <v>128</v>
      </c>
      <c r="BM212" s="162" t="s">
        <v>574</v>
      </c>
    </row>
    <row r="213" s="2" customFormat="1">
      <c r="A213" s="38"/>
      <c r="B213" s="39"/>
      <c r="C213" s="38"/>
      <c r="D213" s="190" t="s">
        <v>226</v>
      </c>
      <c r="E213" s="38"/>
      <c r="F213" s="191" t="s">
        <v>575</v>
      </c>
      <c r="G213" s="38"/>
      <c r="H213" s="38"/>
      <c r="I213" s="192"/>
      <c r="J213" s="38"/>
      <c r="K213" s="38"/>
      <c r="L213" s="39"/>
      <c r="M213" s="193"/>
      <c r="N213" s="194"/>
      <c r="O213" s="77"/>
      <c r="P213" s="77"/>
      <c r="Q213" s="77"/>
      <c r="R213" s="77"/>
      <c r="S213" s="77"/>
      <c r="T213" s="7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8" t="s">
        <v>226</v>
      </c>
      <c r="AU213" s="18" t="s">
        <v>85</v>
      </c>
    </row>
    <row r="214" s="12" customFormat="1" ht="22.8" customHeight="1">
      <c r="A214" s="12"/>
      <c r="B214" s="177"/>
      <c r="C214" s="12"/>
      <c r="D214" s="178" t="s">
        <v>74</v>
      </c>
      <c r="E214" s="188" t="s">
        <v>576</v>
      </c>
      <c r="F214" s="188" t="s">
        <v>577</v>
      </c>
      <c r="G214" s="12"/>
      <c r="H214" s="12"/>
      <c r="I214" s="180"/>
      <c r="J214" s="189">
        <f>BK214</f>
        <v>0</v>
      </c>
      <c r="K214" s="12"/>
      <c r="L214" s="177"/>
      <c r="M214" s="182"/>
      <c r="N214" s="183"/>
      <c r="O214" s="183"/>
      <c r="P214" s="184">
        <f>SUM(P215:P216)</f>
        <v>0</v>
      </c>
      <c r="Q214" s="183"/>
      <c r="R214" s="184">
        <f>SUM(R215:R216)</f>
        <v>0</v>
      </c>
      <c r="S214" s="183"/>
      <c r="T214" s="185">
        <f>SUM(T215:T216)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78" t="s">
        <v>83</v>
      </c>
      <c r="AT214" s="186" t="s">
        <v>74</v>
      </c>
      <c r="AU214" s="186" t="s">
        <v>83</v>
      </c>
      <c r="AY214" s="178" t="s">
        <v>129</v>
      </c>
      <c r="BK214" s="187">
        <f>SUM(BK215:BK216)</f>
        <v>0</v>
      </c>
    </row>
    <row r="215" s="2" customFormat="1" ht="21.75" customHeight="1">
      <c r="A215" s="38"/>
      <c r="B215" s="150"/>
      <c r="C215" s="151" t="s">
        <v>180</v>
      </c>
      <c r="D215" s="151" t="s">
        <v>125</v>
      </c>
      <c r="E215" s="152" t="s">
        <v>578</v>
      </c>
      <c r="F215" s="153" t="s">
        <v>579</v>
      </c>
      <c r="G215" s="154" t="s">
        <v>247</v>
      </c>
      <c r="H215" s="155">
        <v>1.843</v>
      </c>
      <c r="I215" s="156"/>
      <c r="J215" s="157">
        <f>ROUND(I215*H215,2)</f>
        <v>0</v>
      </c>
      <c r="K215" s="153" t="s">
        <v>224</v>
      </c>
      <c r="L215" s="39"/>
      <c r="M215" s="158" t="s">
        <v>1</v>
      </c>
      <c r="N215" s="159" t="s">
        <v>40</v>
      </c>
      <c r="O215" s="77"/>
      <c r="P215" s="160">
        <f>O215*H215</f>
        <v>0</v>
      </c>
      <c r="Q215" s="160">
        <v>0</v>
      </c>
      <c r="R215" s="160">
        <f>Q215*H215</f>
        <v>0</v>
      </c>
      <c r="S215" s="160">
        <v>0</v>
      </c>
      <c r="T215" s="161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62" t="s">
        <v>128</v>
      </c>
      <c r="AT215" s="162" t="s">
        <v>125</v>
      </c>
      <c r="AU215" s="162" t="s">
        <v>85</v>
      </c>
      <c r="AY215" s="18" t="s">
        <v>129</v>
      </c>
      <c r="BE215" s="163">
        <f>IF(N215="základní",J215,0)</f>
        <v>0</v>
      </c>
      <c r="BF215" s="163">
        <f>IF(N215="snížená",J215,0)</f>
        <v>0</v>
      </c>
      <c r="BG215" s="163">
        <f>IF(N215="zákl. přenesená",J215,0)</f>
        <v>0</v>
      </c>
      <c r="BH215" s="163">
        <f>IF(N215="sníž. přenesená",J215,0)</f>
        <v>0</v>
      </c>
      <c r="BI215" s="163">
        <f>IF(N215="nulová",J215,0)</f>
        <v>0</v>
      </c>
      <c r="BJ215" s="18" t="s">
        <v>83</v>
      </c>
      <c r="BK215" s="163">
        <f>ROUND(I215*H215,2)</f>
        <v>0</v>
      </c>
      <c r="BL215" s="18" t="s">
        <v>128</v>
      </c>
      <c r="BM215" s="162" t="s">
        <v>580</v>
      </c>
    </row>
    <row r="216" s="2" customFormat="1">
      <c r="A216" s="38"/>
      <c r="B216" s="39"/>
      <c r="C216" s="38"/>
      <c r="D216" s="190" t="s">
        <v>226</v>
      </c>
      <c r="E216" s="38"/>
      <c r="F216" s="191" t="s">
        <v>581</v>
      </c>
      <c r="G216" s="38"/>
      <c r="H216" s="38"/>
      <c r="I216" s="192"/>
      <c r="J216" s="38"/>
      <c r="K216" s="38"/>
      <c r="L216" s="39"/>
      <c r="M216" s="193"/>
      <c r="N216" s="194"/>
      <c r="O216" s="77"/>
      <c r="P216" s="77"/>
      <c r="Q216" s="77"/>
      <c r="R216" s="77"/>
      <c r="S216" s="77"/>
      <c r="T216" s="7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8" t="s">
        <v>226</v>
      </c>
      <c r="AU216" s="18" t="s">
        <v>85</v>
      </c>
    </row>
    <row r="217" s="12" customFormat="1" ht="25.92" customHeight="1">
      <c r="A217" s="12"/>
      <c r="B217" s="177"/>
      <c r="C217" s="12"/>
      <c r="D217" s="178" t="s">
        <v>74</v>
      </c>
      <c r="E217" s="179" t="s">
        <v>262</v>
      </c>
      <c r="F217" s="179" t="s">
        <v>263</v>
      </c>
      <c r="G217" s="12"/>
      <c r="H217" s="12"/>
      <c r="I217" s="180"/>
      <c r="J217" s="181">
        <f>BK217</f>
        <v>0</v>
      </c>
      <c r="K217" s="12"/>
      <c r="L217" s="177"/>
      <c r="M217" s="182"/>
      <c r="N217" s="183"/>
      <c r="O217" s="183"/>
      <c r="P217" s="184">
        <f>P218+P243+P291+P295+P301+P304+P311+P347+P370</f>
        <v>0</v>
      </c>
      <c r="Q217" s="183"/>
      <c r="R217" s="184">
        <f>R218+R243+R291+R295+R301+R304+R311+R347+R370</f>
        <v>9.3767998400000003</v>
      </c>
      <c r="S217" s="183"/>
      <c r="T217" s="185">
        <f>T218+T243+T291+T295+T301+T304+T311+T347+T370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78" t="s">
        <v>85</v>
      </c>
      <c r="AT217" s="186" t="s">
        <v>74</v>
      </c>
      <c r="AU217" s="186" t="s">
        <v>75</v>
      </c>
      <c r="AY217" s="178" t="s">
        <v>129</v>
      </c>
      <c r="BK217" s="187">
        <f>BK218+BK243+BK291+BK295+BK301+BK304+BK311+BK347+BK370</f>
        <v>0</v>
      </c>
    </row>
    <row r="218" s="12" customFormat="1" ht="22.8" customHeight="1">
      <c r="A218" s="12"/>
      <c r="B218" s="177"/>
      <c r="C218" s="12"/>
      <c r="D218" s="178" t="s">
        <v>74</v>
      </c>
      <c r="E218" s="188" t="s">
        <v>582</v>
      </c>
      <c r="F218" s="188" t="s">
        <v>583</v>
      </c>
      <c r="G218" s="12"/>
      <c r="H218" s="12"/>
      <c r="I218" s="180"/>
      <c r="J218" s="189">
        <f>BK218</f>
        <v>0</v>
      </c>
      <c r="K218" s="12"/>
      <c r="L218" s="177"/>
      <c r="M218" s="182"/>
      <c r="N218" s="183"/>
      <c r="O218" s="183"/>
      <c r="P218" s="184">
        <f>SUM(P219:P242)</f>
        <v>0</v>
      </c>
      <c r="Q218" s="183"/>
      <c r="R218" s="184">
        <f>SUM(R219:R242)</f>
        <v>5.6794701999999999</v>
      </c>
      <c r="S218" s="183"/>
      <c r="T218" s="185">
        <f>SUM(T219:T242)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78" t="s">
        <v>85</v>
      </c>
      <c r="AT218" s="186" t="s">
        <v>74</v>
      </c>
      <c r="AU218" s="186" t="s">
        <v>83</v>
      </c>
      <c r="AY218" s="178" t="s">
        <v>129</v>
      </c>
      <c r="BK218" s="187">
        <f>SUM(BK219:BK242)</f>
        <v>0</v>
      </c>
    </row>
    <row r="219" s="2" customFormat="1" ht="24.15" customHeight="1">
      <c r="A219" s="38"/>
      <c r="B219" s="150"/>
      <c r="C219" s="151" t="s">
        <v>155</v>
      </c>
      <c r="D219" s="151" t="s">
        <v>125</v>
      </c>
      <c r="E219" s="152" t="s">
        <v>584</v>
      </c>
      <c r="F219" s="153" t="s">
        <v>585</v>
      </c>
      <c r="G219" s="154" t="s">
        <v>232</v>
      </c>
      <c r="H219" s="155">
        <v>306.44</v>
      </c>
      <c r="I219" s="156"/>
      <c r="J219" s="157">
        <f>ROUND(I219*H219,2)</f>
        <v>0</v>
      </c>
      <c r="K219" s="153" t="s">
        <v>224</v>
      </c>
      <c r="L219" s="39"/>
      <c r="M219" s="158" t="s">
        <v>1</v>
      </c>
      <c r="N219" s="159" t="s">
        <v>40</v>
      </c>
      <c r="O219" s="77"/>
      <c r="P219" s="160">
        <f>O219*H219</f>
        <v>0</v>
      </c>
      <c r="Q219" s="160">
        <v>0</v>
      </c>
      <c r="R219" s="160">
        <f>Q219*H219</f>
        <v>0</v>
      </c>
      <c r="S219" s="160">
        <v>0</v>
      </c>
      <c r="T219" s="161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62" t="s">
        <v>151</v>
      </c>
      <c r="AT219" s="162" t="s">
        <v>125</v>
      </c>
      <c r="AU219" s="162" t="s">
        <v>85</v>
      </c>
      <c r="AY219" s="18" t="s">
        <v>129</v>
      </c>
      <c r="BE219" s="163">
        <f>IF(N219="základní",J219,0)</f>
        <v>0</v>
      </c>
      <c r="BF219" s="163">
        <f>IF(N219="snížená",J219,0)</f>
        <v>0</v>
      </c>
      <c r="BG219" s="163">
        <f>IF(N219="zákl. přenesená",J219,0)</f>
        <v>0</v>
      </c>
      <c r="BH219" s="163">
        <f>IF(N219="sníž. přenesená",J219,0)</f>
        <v>0</v>
      </c>
      <c r="BI219" s="163">
        <f>IF(N219="nulová",J219,0)</f>
        <v>0</v>
      </c>
      <c r="BJ219" s="18" t="s">
        <v>83</v>
      </c>
      <c r="BK219" s="163">
        <f>ROUND(I219*H219,2)</f>
        <v>0</v>
      </c>
      <c r="BL219" s="18" t="s">
        <v>151</v>
      </c>
      <c r="BM219" s="162" t="s">
        <v>586</v>
      </c>
    </row>
    <row r="220" s="2" customFormat="1">
      <c r="A220" s="38"/>
      <c r="B220" s="39"/>
      <c r="C220" s="38"/>
      <c r="D220" s="190" t="s">
        <v>226</v>
      </c>
      <c r="E220" s="38"/>
      <c r="F220" s="191" t="s">
        <v>587</v>
      </c>
      <c r="G220" s="38"/>
      <c r="H220" s="38"/>
      <c r="I220" s="192"/>
      <c r="J220" s="38"/>
      <c r="K220" s="38"/>
      <c r="L220" s="39"/>
      <c r="M220" s="193"/>
      <c r="N220" s="194"/>
      <c r="O220" s="77"/>
      <c r="P220" s="77"/>
      <c r="Q220" s="77"/>
      <c r="R220" s="77"/>
      <c r="S220" s="77"/>
      <c r="T220" s="7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8" t="s">
        <v>226</v>
      </c>
      <c r="AU220" s="18" t="s">
        <v>85</v>
      </c>
    </row>
    <row r="221" s="13" customFormat="1">
      <c r="A221" s="13"/>
      <c r="B221" s="195"/>
      <c r="C221" s="13"/>
      <c r="D221" s="196" t="s">
        <v>228</v>
      </c>
      <c r="E221" s="197" t="s">
        <v>1</v>
      </c>
      <c r="F221" s="198" t="s">
        <v>588</v>
      </c>
      <c r="G221" s="13"/>
      <c r="H221" s="199">
        <v>306.44</v>
      </c>
      <c r="I221" s="200"/>
      <c r="J221" s="13"/>
      <c r="K221" s="13"/>
      <c r="L221" s="195"/>
      <c r="M221" s="201"/>
      <c r="N221" s="202"/>
      <c r="O221" s="202"/>
      <c r="P221" s="202"/>
      <c r="Q221" s="202"/>
      <c r="R221" s="202"/>
      <c r="S221" s="202"/>
      <c r="T221" s="20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7" t="s">
        <v>228</v>
      </c>
      <c r="AU221" s="197" t="s">
        <v>85</v>
      </c>
      <c r="AV221" s="13" t="s">
        <v>85</v>
      </c>
      <c r="AW221" s="13" t="s">
        <v>31</v>
      </c>
      <c r="AX221" s="13" t="s">
        <v>83</v>
      </c>
      <c r="AY221" s="197" t="s">
        <v>129</v>
      </c>
    </row>
    <row r="222" s="2" customFormat="1" ht="16.5" customHeight="1">
      <c r="A222" s="38"/>
      <c r="B222" s="150"/>
      <c r="C222" s="222" t="s">
        <v>332</v>
      </c>
      <c r="D222" s="222" t="s">
        <v>348</v>
      </c>
      <c r="E222" s="223" t="s">
        <v>589</v>
      </c>
      <c r="F222" s="224" t="s">
        <v>590</v>
      </c>
      <c r="G222" s="225" t="s">
        <v>247</v>
      </c>
      <c r="H222" s="226">
        <v>0.098000000000000004</v>
      </c>
      <c r="I222" s="227"/>
      <c r="J222" s="228">
        <f>ROUND(I222*H222,2)</f>
        <v>0</v>
      </c>
      <c r="K222" s="224" t="s">
        <v>224</v>
      </c>
      <c r="L222" s="229"/>
      <c r="M222" s="230" t="s">
        <v>1</v>
      </c>
      <c r="N222" s="231" t="s">
        <v>40</v>
      </c>
      <c r="O222" s="77"/>
      <c r="P222" s="160">
        <f>O222*H222</f>
        <v>0</v>
      </c>
      <c r="Q222" s="160">
        <v>1</v>
      </c>
      <c r="R222" s="160">
        <f>Q222*H222</f>
        <v>0.098000000000000004</v>
      </c>
      <c r="S222" s="160">
        <v>0</v>
      </c>
      <c r="T222" s="161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62" t="s">
        <v>179</v>
      </c>
      <c r="AT222" s="162" t="s">
        <v>348</v>
      </c>
      <c r="AU222" s="162" t="s">
        <v>85</v>
      </c>
      <c r="AY222" s="18" t="s">
        <v>129</v>
      </c>
      <c r="BE222" s="163">
        <f>IF(N222="základní",J222,0)</f>
        <v>0</v>
      </c>
      <c r="BF222" s="163">
        <f>IF(N222="snížená",J222,0)</f>
        <v>0</v>
      </c>
      <c r="BG222" s="163">
        <f>IF(N222="zákl. přenesená",J222,0)</f>
        <v>0</v>
      </c>
      <c r="BH222" s="163">
        <f>IF(N222="sníž. přenesená",J222,0)</f>
        <v>0</v>
      </c>
      <c r="BI222" s="163">
        <f>IF(N222="nulová",J222,0)</f>
        <v>0</v>
      </c>
      <c r="BJ222" s="18" t="s">
        <v>83</v>
      </c>
      <c r="BK222" s="163">
        <f>ROUND(I222*H222,2)</f>
        <v>0</v>
      </c>
      <c r="BL222" s="18" t="s">
        <v>151</v>
      </c>
      <c r="BM222" s="162" t="s">
        <v>591</v>
      </c>
    </row>
    <row r="223" s="13" customFormat="1">
      <c r="A223" s="13"/>
      <c r="B223" s="195"/>
      <c r="C223" s="13"/>
      <c r="D223" s="196" t="s">
        <v>228</v>
      </c>
      <c r="E223" s="13"/>
      <c r="F223" s="198" t="s">
        <v>592</v>
      </c>
      <c r="G223" s="13"/>
      <c r="H223" s="199">
        <v>0.098000000000000004</v>
      </c>
      <c r="I223" s="200"/>
      <c r="J223" s="13"/>
      <c r="K223" s="13"/>
      <c r="L223" s="195"/>
      <c r="M223" s="201"/>
      <c r="N223" s="202"/>
      <c r="O223" s="202"/>
      <c r="P223" s="202"/>
      <c r="Q223" s="202"/>
      <c r="R223" s="202"/>
      <c r="S223" s="202"/>
      <c r="T223" s="20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7" t="s">
        <v>228</v>
      </c>
      <c r="AU223" s="197" t="s">
        <v>85</v>
      </c>
      <c r="AV223" s="13" t="s">
        <v>85</v>
      </c>
      <c r="AW223" s="13" t="s">
        <v>3</v>
      </c>
      <c r="AX223" s="13" t="s">
        <v>83</v>
      </c>
      <c r="AY223" s="197" t="s">
        <v>129</v>
      </c>
    </row>
    <row r="224" s="2" customFormat="1" ht="24.15" customHeight="1">
      <c r="A224" s="38"/>
      <c r="B224" s="150"/>
      <c r="C224" s="151" t="s">
        <v>158</v>
      </c>
      <c r="D224" s="151" t="s">
        <v>125</v>
      </c>
      <c r="E224" s="152" t="s">
        <v>593</v>
      </c>
      <c r="F224" s="153" t="s">
        <v>594</v>
      </c>
      <c r="G224" s="154" t="s">
        <v>232</v>
      </c>
      <c r="H224" s="155">
        <v>330.08999999999997</v>
      </c>
      <c r="I224" s="156"/>
      <c r="J224" s="157">
        <f>ROUND(I224*H224,2)</f>
        <v>0</v>
      </c>
      <c r="K224" s="153" t="s">
        <v>224</v>
      </c>
      <c r="L224" s="39"/>
      <c r="M224" s="158" t="s">
        <v>1</v>
      </c>
      <c r="N224" s="159" t="s">
        <v>40</v>
      </c>
      <c r="O224" s="77"/>
      <c r="P224" s="160">
        <f>O224*H224</f>
        <v>0</v>
      </c>
      <c r="Q224" s="160">
        <v>0.00088000000000000003</v>
      </c>
      <c r="R224" s="160">
        <f>Q224*H224</f>
        <v>0.29047919999999999</v>
      </c>
      <c r="S224" s="160">
        <v>0</v>
      </c>
      <c r="T224" s="161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62" t="s">
        <v>151</v>
      </c>
      <c r="AT224" s="162" t="s">
        <v>125</v>
      </c>
      <c r="AU224" s="162" t="s">
        <v>85</v>
      </c>
      <c r="AY224" s="18" t="s">
        <v>129</v>
      </c>
      <c r="BE224" s="163">
        <f>IF(N224="základní",J224,0)</f>
        <v>0</v>
      </c>
      <c r="BF224" s="163">
        <f>IF(N224="snížená",J224,0)</f>
        <v>0</v>
      </c>
      <c r="BG224" s="163">
        <f>IF(N224="zákl. přenesená",J224,0)</f>
        <v>0</v>
      </c>
      <c r="BH224" s="163">
        <f>IF(N224="sníž. přenesená",J224,0)</f>
        <v>0</v>
      </c>
      <c r="BI224" s="163">
        <f>IF(N224="nulová",J224,0)</f>
        <v>0</v>
      </c>
      <c r="BJ224" s="18" t="s">
        <v>83</v>
      </c>
      <c r="BK224" s="163">
        <f>ROUND(I224*H224,2)</f>
        <v>0</v>
      </c>
      <c r="BL224" s="18" t="s">
        <v>151</v>
      </c>
      <c r="BM224" s="162" t="s">
        <v>595</v>
      </c>
    </row>
    <row r="225" s="2" customFormat="1">
      <c r="A225" s="38"/>
      <c r="B225" s="39"/>
      <c r="C225" s="38"/>
      <c r="D225" s="190" t="s">
        <v>226</v>
      </c>
      <c r="E225" s="38"/>
      <c r="F225" s="191" t="s">
        <v>596</v>
      </c>
      <c r="G225" s="38"/>
      <c r="H225" s="38"/>
      <c r="I225" s="192"/>
      <c r="J225" s="38"/>
      <c r="K225" s="38"/>
      <c r="L225" s="39"/>
      <c r="M225" s="193"/>
      <c r="N225" s="194"/>
      <c r="O225" s="77"/>
      <c r="P225" s="77"/>
      <c r="Q225" s="77"/>
      <c r="R225" s="77"/>
      <c r="S225" s="77"/>
      <c r="T225" s="7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8" t="s">
        <v>226</v>
      </c>
      <c r="AU225" s="18" t="s">
        <v>85</v>
      </c>
    </row>
    <row r="226" s="13" customFormat="1">
      <c r="A226" s="13"/>
      <c r="B226" s="195"/>
      <c r="C226" s="13"/>
      <c r="D226" s="196" t="s">
        <v>228</v>
      </c>
      <c r="E226" s="197" t="s">
        <v>1</v>
      </c>
      <c r="F226" s="198" t="s">
        <v>597</v>
      </c>
      <c r="G226" s="13"/>
      <c r="H226" s="199">
        <v>330.08999999999997</v>
      </c>
      <c r="I226" s="200"/>
      <c r="J226" s="13"/>
      <c r="K226" s="13"/>
      <c r="L226" s="195"/>
      <c r="M226" s="201"/>
      <c r="N226" s="202"/>
      <c r="O226" s="202"/>
      <c r="P226" s="202"/>
      <c r="Q226" s="202"/>
      <c r="R226" s="202"/>
      <c r="S226" s="202"/>
      <c r="T226" s="20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7" t="s">
        <v>228</v>
      </c>
      <c r="AU226" s="197" t="s">
        <v>85</v>
      </c>
      <c r="AV226" s="13" t="s">
        <v>85</v>
      </c>
      <c r="AW226" s="13" t="s">
        <v>31</v>
      </c>
      <c r="AX226" s="13" t="s">
        <v>83</v>
      </c>
      <c r="AY226" s="197" t="s">
        <v>129</v>
      </c>
    </row>
    <row r="227" s="2" customFormat="1" ht="37.8" customHeight="1">
      <c r="A227" s="38"/>
      <c r="B227" s="150"/>
      <c r="C227" s="222" t="s">
        <v>7</v>
      </c>
      <c r="D227" s="222" t="s">
        <v>348</v>
      </c>
      <c r="E227" s="223" t="s">
        <v>598</v>
      </c>
      <c r="F227" s="224" t="s">
        <v>599</v>
      </c>
      <c r="G227" s="225" t="s">
        <v>232</v>
      </c>
      <c r="H227" s="226">
        <v>330.08999999999997</v>
      </c>
      <c r="I227" s="227"/>
      <c r="J227" s="228">
        <f>ROUND(I227*H227,2)</f>
        <v>0</v>
      </c>
      <c r="K227" s="224" t="s">
        <v>224</v>
      </c>
      <c r="L227" s="229"/>
      <c r="M227" s="230" t="s">
        <v>1</v>
      </c>
      <c r="N227" s="231" t="s">
        <v>40</v>
      </c>
      <c r="O227" s="77"/>
      <c r="P227" s="160">
        <f>O227*H227</f>
        <v>0</v>
      </c>
      <c r="Q227" s="160">
        <v>0.0047999999999999996</v>
      </c>
      <c r="R227" s="160">
        <f>Q227*H227</f>
        <v>1.5844319999999998</v>
      </c>
      <c r="S227" s="160">
        <v>0</v>
      </c>
      <c r="T227" s="161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62" t="s">
        <v>179</v>
      </c>
      <c r="AT227" s="162" t="s">
        <v>348</v>
      </c>
      <c r="AU227" s="162" t="s">
        <v>85</v>
      </c>
      <c r="AY227" s="18" t="s">
        <v>129</v>
      </c>
      <c r="BE227" s="163">
        <f>IF(N227="základní",J227,0)</f>
        <v>0</v>
      </c>
      <c r="BF227" s="163">
        <f>IF(N227="snížená",J227,0)</f>
        <v>0</v>
      </c>
      <c r="BG227" s="163">
        <f>IF(N227="zákl. přenesená",J227,0)</f>
        <v>0</v>
      </c>
      <c r="BH227" s="163">
        <f>IF(N227="sníž. přenesená",J227,0)</f>
        <v>0</v>
      </c>
      <c r="BI227" s="163">
        <f>IF(N227="nulová",J227,0)</f>
        <v>0</v>
      </c>
      <c r="BJ227" s="18" t="s">
        <v>83</v>
      </c>
      <c r="BK227" s="163">
        <f>ROUND(I227*H227,2)</f>
        <v>0</v>
      </c>
      <c r="BL227" s="18" t="s">
        <v>151</v>
      </c>
      <c r="BM227" s="162" t="s">
        <v>600</v>
      </c>
    </row>
    <row r="228" s="2" customFormat="1" ht="24.15" customHeight="1">
      <c r="A228" s="38"/>
      <c r="B228" s="150"/>
      <c r="C228" s="151" t="s">
        <v>162</v>
      </c>
      <c r="D228" s="151" t="s">
        <v>125</v>
      </c>
      <c r="E228" s="152" t="s">
        <v>593</v>
      </c>
      <c r="F228" s="153" t="s">
        <v>594</v>
      </c>
      <c r="G228" s="154" t="s">
        <v>232</v>
      </c>
      <c r="H228" s="155">
        <v>335.36000000000001</v>
      </c>
      <c r="I228" s="156"/>
      <c r="J228" s="157">
        <f>ROUND(I228*H228,2)</f>
        <v>0</v>
      </c>
      <c r="K228" s="153" t="s">
        <v>224</v>
      </c>
      <c r="L228" s="39"/>
      <c r="M228" s="158" t="s">
        <v>1</v>
      </c>
      <c r="N228" s="159" t="s">
        <v>40</v>
      </c>
      <c r="O228" s="77"/>
      <c r="P228" s="160">
        <f>O228*H228</f>
        <v>0</v>
      </c>
      <c r="Q228" s="160">
        <v>0.00088000000000000003</v>
      </c>
      <c r="R228" s="160">
        <f>Q228*H228</f>
        <v>0.29511680000000001</v>
      </c>
      <c r="S228" s="160">
        <v>0</v>
      </c>
      <c r="T228" s="161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62" t="s">
        <v>151</v>
      </c>
      <c r="AT228" s="162" t="s">
        <v>125</v>
      </c>
      <c r="AU228" s="162" t="s">
        <v>85</v>
      </c>
      <c r="AY228" s="18" t="s">
        <v>129</v>
      </c>
      <c r="BE228" s="163">
        <f>IF(N228="základní",J228,0)</f>
        <v>0</v>
      </c>
      <c r="BF228" s="163">
        <f>IF(N228="snížená",J228,0)</f>
        <v>0</v>
      </c>
      <c r="BG228" s="163">
        <f>IF(N228="zákl. přenesená",J228,0)</f>
        <v>0</v>
      </c>
      <c r="BH228" s="163">
        <f>IF(N228="sníž. přenesená",J228,0)</f>
        <v>0</v>
      </c>
      <c r="BI228" s="163">
        <f>IF(N228="nulová",J228,0)</f>
        <v>0</v>
      </c>
      <c r="BJ228" s="18" t="s">
        <v>83</v>
      </c>
      <c r="BK228" s="163">
        <f>ROUND(I228*H228,2)</f>
        <v>0</v>
      </c>
      <c r="BL228" s="18" t="s">
        <v>151</v>
      </c>
      <c r="BM228" s="162" t="s">
        <v>601</v>
      </c>
    </row>
    <row r="229" s="2" customFormat="1">
      <c r="A229" s="38"/>
      <c r="B229" s="39"/>
      <c r="C229" s="38"/>
      <c r="D229" s="190" t="s">
        <v>226</v>
      </c>
      <c r="E229" s="38"/>
      <c r="F229" s="191" t="s">
        <v>596</v>
      </c>
      <c r="G229" s="38"/>
      <c r="H229" s="38"/>
      <c r="I229" s="192"/>
      <c r="J229" s="38"/>
      <c r="K229" s="38"/>
      <c r="L229" s="39"/>
      <c r="M229" s="193"/>
      <c r="N229" s="194"/>
      <c r="O229" s="77"/>
      <c r="P229" s="77"/>
      <c r="Q229" s="77"/>
      <c r="R229" s="77"/>
      <c r="S229" s="77"/>
      <c r="T229" s="7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8" t="s">
        <v>226</v>
      </c>
      <c r="AU229" s="18" t="s">
        <v>85</v>
      </c>
    </row>
    <row r="230" s="13" customFormat="1">
      <c r="A230" s="13"/>
      <c r="B230" s="195"/>
      <c r="C230" s="13"/>
      <c r="D230" s="196" t="s">
        <v>228</v>
      </c>
      <c r="E230" s="197" t="s">
        <v>1</v>
      </c>
      <c r="F230" s="198" t="s">
        <v>597</v>
      </c>
      <c r="G230" s="13"/>
      <c r="H230" s="199">
        <v>330.08999999999997</v>
      </c>
      <c r="I230" s="200"/>
      <c r="J230" s="13"/>
      <c r="K230" s="13"/>
      <c r="L230" s="195"/>
      <c r="M230" s="201"/>
      <c r="N230" s="202"/>
      <c r="O230" s="202"/>
      <c r="P230" s="202"/>
      <c r="Q230" s="202"/>
      <c r="R230" s="202"/>
      <c r="S230" s="202"/>
      <c r="T230" s="20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7" t="s">
        <v>228</v>
      </c>
      <c r="AU230" s="197" t="s">
        <v>85</v>
      </c>
      <c r="AV230" s="13" t="s">
        <v>85</v>
      </c>
      <c r="AW230" s="13" t="s">
        <v>31</v>
      </c>
      <c r="AX230" s="13" t="s">
        <v>75</v>
      </c>
      <c r="AY230" s="197" t="s">
        <v>129</v>
      </c>
    </row>
    <row r="231" s="15" customFormat="1">
      <c r="A231" s="15"/>
      <c r="B231" s="212"/>
      <c r="C231" s="15"/>
      <c r="D231" s="196" t="s">
        <v>228</v>
      </c>
      <c r="E231" s="213" t="s">
        <v>1</v>
      </c>
      <c r="F231" s="214" t="s">
        <v>324</v>
      </c>
      <c r="G231" s="15"/>
      <c r="H231" s="213" t="s">
        <v>1</v>
      </c>
      <c r="I231" s="215"/>
      <c r="J231" s="15"/>
      <c r="K231" s="15"/>
      <c r="L231" s="212"/>
      <c r="M231" s="216"/>
      <c r="N231" s="217"/>
      <c r="O231" s="217"/>
      <c r="P231" s="217"/>
      <c r="Q231" s="217"/>
      <c r="R231" s="217"/>
      <c r="S231" s="217"/>
      <c r="T231" s="218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13" t="s">
        <v>228</v>
      </c>
      <c r="AU231" s="213" t="s">
        <v>85</v>
      </c>
      <c r="AV231" s="15" t="s">
        <v>83</v>
      </c>
      <c r="AW231" s="15" t="s">
        <v>31</v>
      </c>
      <c r="AX231" s="15" t="s">
        <v>75</v>
      </c>
      <c r="AY231" s="213" t="s">
        <v>129</v>
      </c>
    </row>
    <row r="232" s="15" customFormat="1">
      <c r="A232" s="15"/>
      <c r="B232" s="212"/>
      <c r="C232" s="15"/>
      <c r="D232" s="196" t="s">
        <v>228</v>
      </c>
      <c r="E232" s="213" t="s">
        <v>1</v>
      </c>
      <c r="F232" s="214" t="s">
        <v>602</v>
      </c>
      <c r="G232" s="15"/>
      <c r="H232" s="213" t="s">
        <v>1</v>
      </c>
      <c r="I232" s="215"/>
      <c r="J232" s="15"/>
      <c r="K232" s="15"/>
      <c r="L232" s="212"/>
      <c r="M232" s="216"/>
      <c r="N232" s="217"/>
      <c r="O232" s="217"/>
      <c r="P232" s="217"/>
      <c r="Q232" s="217"/>
      <c r="R232" s="217"/>
      <c r="S232" s="217"/>
      <c r="T232" s="218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13" t="s">
        <v>228</v>
      </c>
      <c r="AU232" s="213" t="s">
        <v>85</v>
      </c>
      <c r="AV232" s="15" t="s">
        <v>83</v>
      </c>
      <c r="AW232" s="15" t="s">
        <v>31</v>
      </c>
      <c r="AX232" s="15" t="s">
        <v>75</v>
      </c>
      <c r="AY232" s="213" t="s">
        <v>129</v>
      </c>
    </row>
    <row r="233" s="15" customFormat="1">
      <c r="A233" s="15"/>
      <c r="B233" s="212"/>
      <c r="C233" s="15"/>
      <c r="D233" s="196" t="s">
        <v>228</v>
      </c>
      <c r="E233" s="213" t="s">
        <v>1</v>
      </c>
      <c r="F233" s="214" t="s">
        <v>603</v>
      </c>
      <c r="G233" s="15"/>
      <c r="H233" s="213" t="s">
        <v>1</v>
      </c>
      <c r="I233" s="215"/>
      <c r="J233" s="15"/>
      <c r="K233" s="15"/>
      <c r="L233" s="212"/>
      <c r="M233" s="216"/>
      <c r="N233" s="217"/>
      <c r="O233" s="217"/>
      <c r="P233" s="217"/>
      <c r="Q233" s="217"/>
      <c r="R233" s="217"/>
      <c r="S233" s="217"/>
      <c r="T233" s="218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13" t="s">
        <v>228</v>
      </c>
      <c r="AU233" s="213" t="s">
        <v>85</v>
      </c>
      <c r="AV233" s="15" t="s">
        <v>83</v>
      </c>
      <c r="AW233" s="15" t="s">
        <v>31</v>
      </c>
      <c r="AX233" s="15" t="s">
        <v>75</v>
      </c>
      <c r="AY233" s="213" t="s">
        <v>129</v>
      </c>
    </row>
    <row r="234" s="13" customFormat="1">
      <c r="A234" s="13"/>
      <c r="B234" s="195"/>
      <c r="C234" s="13"/>
      <c r="D234" s="196" t="s">
        <v>228</v>
      </c>
      <c r="E234" s="197" t="s">
        <v>1</v>
      </c>
      <c r="F234" s="198" t="s">
        <v>604</v>
      </c>
      <c r="G234" s="13"/>
      <c r="H234" s="199">
        <v>5.2699999999999996</v>
      </c>
      <c r="I234" s="200"/>
      <c r="J234" s="13"/>
      <c r="K234" s="13"/>
      <c r="L234" s="195"/>
      <c r="M234" s="201"/>
      <c r="N234" s="202"/>
      <c r="O234" s="202"/>
      <c r="P234" s="202"/>
      <c r="Q234" s="202"/>
      <c r="R234" s="202"/>
      <c r="S234" s="202"/>
      <c r="T234" s="20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7" t="s">
        <v>228</v>
      </c>
      <c r="AU234" s="197" t="s">
        <v>85</v>
      </c>
      <c r="AV234" s="13" t="s">
        <v>85</v>
      </c>
      <c r="AW234" s="13" t="s">
        <v>31</v>
      </c>
      <c r="AX234" s="13" t="s">
        <v>75</v>
      </c>
      <c r="AY234" s="197" t="s">
        <v>129</v>
      </c>
    </row>
    <row r="235" s="14" customFormat="1">
      <c r="A235" s="14"/>
      <c r="B235" s="204"/>
      <c r="C235" s="14"/>
      <c r="D235" s="196" t="s">
        <v>228</v>
      </c>
      <c r="E235" s="205" t="s">
        <v>1</v>
      </c>
      <c r="F235" s="206" t="s">
        <v>238</v>
      </c>
      <c r="G235" s="14"/>
      <c r="H235" s="207">
        <v>335.35999999999996</v>
      </c>
      <c r="I235" s="208"/>
      <c r="J235" s="14"/>
      <c r="K235" s="14"/>
      <c r="L235" s="204"/>
      <c r="M235" s="209"/>
      <c r="N235" s="210"/>
      <c r="O235" s="210"/>
      <c r="P235" s="210"/>
      <c r="Q235" s="210"/>
      <c r="R235" s="210"/>
      <c r="S235" s="210"/>
      <c r="T235" s="21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05" t="s">
        <v>228</v>
      </c>
      <c r="AU235" s="205" t="s">
        <v>85</v>
      </c>
      <c r="AV235" s="14" t="s">
        <v>128</v>
      </c>
      <c r="AW235" s="14" t="s">
        <v>31</v>
      </c>
      <c r="AX235" s="14" t="s">
        <v>83</v>
      </c>
      <c r="AY235" s="205" t="s">
        <v>129</v>
      </c>
    </row>
    <row r="236" s="2" customFormat="1" ht="24.15" customHeight="1">
      <c r="A236" s="38"/>
      <c r="B236" s="150"/>
      <c r="C236" s="222" t="s">
        <v>357</v>
      </c>
      <c r="D236" s="222" t="s">
        <v>348</v>
      </c>
      <c r="E236" s="223" t="s">
        <v>605</v>
      </c>
      <c r="F236" s="224" t="s">
        <v>606</v>
      </c>
      <c r="G236" s="225" t="s">
        <v>232</v>
      </c>
      <c r="H236" s="226">
        <v>335.36000000000001</v>
      </c>
      <c r="I236" s="227"/>
      <c r="J236" s="228">
        <f>ROUND(I236*H236,2)</f>
        <v>0</v>
      </c>
      <c r="K236" s="224" t="s">
        <v>1</v>
      </c>
      <c r="L236" s="229"/>
      <c r="M236" s="230" t="s">
        <v>1</v>
      </c>
      <c r="N236" s="231" t="s">
        <v>40</v>
      </c>
      <c r="O236" s="77"/>
      <c r="P236" s="160">
        <f>O236*H236</f>
        <v>0</v>
      </c>
      <c r="Q236" s="160">
        <v>0.0040000000000000001</v>
      </c>
      <c r="R236" s="160">
        <f>Q236*H236</f>
        <v>1.3414400000000002</v>
      </c>
      <c r="S236" s="160">
        <v>0</v>
      </c>
      <c r="T236" s="161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62" t="s">
        <v>179</v>
      </c>
      <c r="AT236" s="162" t="s">
        <v>348</v>
      </c>
      <c r="AU236" s="162" t="s">
        <v>85</v>
      </c>
      <c r="AY236" s="18" t="s">
        <v>129</v>
      </c>
      <c r="BE236" s="163">
        <f>IF(N236="základní",J236,0)</f>
        <v>0</v>
      </c>
      <c r="BF236" s="163">
        <f>IF(N236="snížená",J236,0)</f>
        <v>0</v>
      </c>
      <c r="BG236" s="163">
        <f>IF(N236="zákl. přenesená",J236,0)</f>
        <v>0</v>
      </c>
      <c r="BH236" s="163">
        <f>IF(N236="sníž. přenesená",J236,0)</f>
        <v>0</v>
      </c>
      <c r="BI236" s="163">
        <f>IF(N236="nulová",J236,0)</f>
        <v>0</v>
      </c>
      <c r="BJ236" s="18" t="s">
        <v>83</v>
      </c>
      <c r="BK236" s="163">
        <f>ROUND(I236*H236,2)</f>
        <v>0</v>
      </c>
      <c r="BL236" s="18" t="s">
        <v>151</v>
      </c>
      <c r="BM236" s="162" t="s">
        <v>607</v>
      </c>
    </row>
    <row r="237" s="2" customFormat="1" ht="24.15" customHeight="1">
      <c r="A237" s="38"/>
      <c r="B237" s="150"/>
      <c r="C237" s="151" t="s">
        <v>165</v>
      </c>
      <c r="D237" s="151" t="s">
        <v>125</v>
      </c>
      <c r="E237" s="152" t="s">
        <v>593</v>
      </c>
      <c r="F237" s="153" t="s">
        <v>594</v>
      </c>
      <c r="G237" s="154" t="s">
        <v>232</v>
      </c>
      <c r="H237" s="155">
        <v>306.44</v>
      </c>
      <c r="I237" s="156"/>
      <c r="J237" s="157">
        <f>ROUND(I237*H237,2)</f>
        <v>0</v>
      </c>
      <c r="K237" s="153" t="s">
        <v>224</v>
      </c>
      <c r="L237" s="39"/>
      <c r="M237" s="158" t="s">
        <v>1</v>
      </c>
      <c r="N237" s="159" t="s">
        <v>40</v>
      </c>
      <c r="O237" s="77"/>
      <c r="P237" s="160">
        <f>O237*H237</f>
        <v>0</v>
      </c>
      <c r="Q237" s="160">
        <v>0.00088000000000000003</v>
      </c>
      <c r="R237" s="160">
        <f>Q237*H237</f>
        <v>0.2696672</v>
      </c>
      <c r="S237" s="160">
        <v>0</v>
      </c>
      <c r="T237" s="161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62" t="s">
        <v>151</v>
      </c>
      <c r="AT237" s="162" t="s">
        <v>125</v>
      </c>
      <c r="AU237" s="162" t="s">
        <v>85</v>
      </c>
      <c r="AY237" s="18" t="s">
        <v>129</v>
      </c>
      <c r="BE237" s="163">
        <f>IF(N237="základní",J237,0)</f>
        <v>0</v>
      </c>
      <c r="BF237" s="163">
        <f>IF(N237="snížená",J237,0)</f>
        <v>0</v>
      </c>
      <c r="BG237" s="163">
        <f>IF(N237="zákl. přenesená",J237,0)</f>
        <v>0</v>
      </c>
      <c r="BH237" s="163">
        <f>IF(N237="sníž. přenesená",J237,0)</f>
        <v>0</v>
      </c>
      <c r="BI237" s="163">
        <f>IF(N237="nulová",J237,0)</f>
        <v>0</v>
      </c>
      <c r="BJ237" s="18" t="s">
        <v>83</v>
      </c>
      <c r="BK237" s="163">
        <f>ROUND(I237*H237,2)</f>
        <v>0</v>
      </c>
      <c r="BL237" s="18" t="s">
        <v>151</v>
      </c>
      <c r="BM237" s="162" t="s">
        <v>608</v>
      </c>
    </row>
    <row r="238" s="2" customFormat="1">
      <c r="A238" s="38"/>
      <c r="B238" s="39"/>
      <c r="C238" s="38"/>
      <c r="D238" s="190" t="s">
        <v>226</v>
      </c>
      <c r="E238" s="38"/>
      <c r="F238" s="191" t="s">
        <v>596</v>
      </c>
      <c r="G238" s="38"/>
      <c r="H238" s="38"/>
      <c r="I238" s="192"/>
      <c r="J238" s="38"/>
      <c r="K238" s="38"/>
      <c r="L238" s="39"/>
      <c r="M238" s="193"/>
      <c r="N238" s="194"/>
      <c r="O238" s="77"/>
      <c r="P238" s="77"/>
      <c r="Q238" s="77"/>
      <c r="R238" s="77"/>
      <c r="S238" s="77"/>
      <c r="T238" s="7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8" t="s">
        <v>226</v>
      </c>
      <c r="AU238" s="18" t="s">
        <v>85</v>
      </c>
    </row>
    <row r="239" s="2" customFormat="1" ht="24.15" customHeight="1">
      <c r="A239" s="38"/>
      <c r="B239" s="150"/>
      <c r="C239" s="222" t="s">
        <v>609</v>
      </c>
      <c r="D239" s="222" t="s">
        <v>348</v>
      </c>
      <c r="E239" s="223" t="s">
        <v>610</v>
      </c>
      <c r="F239" s="224" t="s">
        <v>611</v>
      </c>
      <c r="G239" s="225" t="s">
        <v>232</v>
      </c>
      <c r="H239" s="226">
        <v>383.05000000000001</v>
      </c>
      <c r="I239" s="227"/>
      <c r="J239" s="228">
        <f>ROUND(I239*H239,2)</f>
        <v>0</v>
      </c>
      <c r="K239" s="224" t="s">
        <v>1</v>
      </c>
      <c r="L239" s="229"/>
      <c r="M239" s="230" t="s">
        <v>1</v>
      </c>
      <c r="N239" s="231" t="s">
        <v>40</v>
      </c>
      <c r="O239" s="77"/>
      <c r="P239" s="160">
        <f>O239*H239</f>
        <v>0</v>
      </c>
      <c r="Q239" s="160">
        <v>0.0047000000000000002</v>
      </c>
      <c r="R239" s="160">
        <f>Q239*H239</f>
        <v>1.800335</v>
      </c>
      <c r="S239" s="160">
        <v>0</v>
      </c>
      <c r="T239" s="161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62" t="s">
        <v>179</v>
      </c>
      <c r="AT239" s="162" t="s">
        <v>348</v>
      </c>
      <c r="AU239" s="162" t="s">
        <v>85</v>
      </c>
      <c r="AY239" s="18" t="s">
        <v>129</v>
      </c>
      <c r="BE239" s="163">
        <f>IF(N239="základní",J239,0)</f>
        <v>0</v>
      </c>
      <c r="BF239" s="163">
        <f>IF(N239="snížená",J239,0)</f>
        <v>0</v>
      </c>
      <c r="BG239" s="163">
        <f>IF(N239="zákl. přenesená",J239,0)</f>
        <v>0</v>
      </c>
      <c r="BH239" s="163">
        <f>IF(N239="sníž. přenesená",J239,0)</f>
        <v>0</v>
      </c>
      <c r="BI239" s="163">
        <f>IF(N239="nulová",J239,0)</f>
        <v>0</v>
      </c>
      <c r="BJ239" s="18" t="s">
        <v>83</v>
      </c>
      <c r="BK239" s="163">
        <f>ROUND(I239*H239,2)</f>
        <v>0</v>
      </c>
      <c r="BL239" s="18" t="s">
        <v>151</v>
      </c>
      <c r="BM239" s="162" t="s">
        <v>612</v>
      </c>
    </row>
    <row r="240" s="13" customFormat="1">
      <c r="A240" s="13"/>
      <c r="B240" s="195"/>
      <c r="C240" s="13"/>
      <c r="D240" s="196" t="s">
        <v>228</v>
      </c>
      <c r="E240" s="13"/>
      <c r="F240" s="198" t="s">
        <v>613</v>
      </c>
      <c r="G240" s="13"/>
      <c r="H240" s="199">
        <v>383.05000000000001</v>
      </c>
      <c r="I240" s="200"/>
      <c r="J240" s="13"/>
      <c r="K240" s="13"/>
      <c r="L240" s="195"/>
      <c r="M240" s="201"/>
      <c r="N240" s="202"/>
      <c r="O240" s="202"/>
      <c r="P240" s="202"/>
      <c r="Q240" s="202"/>
      <c r="R240" s="202"/>
      <c r="S240" s="202"/>
      <c r="T240" s="20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7" t="s">
        <v>228</v>
      </c>
      <c r="AU240" s="197" t="s">
        <v>85</v>
      </c>
      <c r="AV240" s="13" t="s">
        <v>85</v>
      </c>
      <c r="AW240" s="13" t="s">
        <v>3</v>
      </c>
      <c r="AX240" s="13" t="s">
        <v>83</v>
      </c>
      <c r="AY240" s="197" t="s">
        <v>129</v>
      </c>
    </row>
    <row r="241" s="2" customFormat="1" ht="24.15" customHeight="1">
      <c r="A241" s="38"/>
      <c r="B241" s="150"/>
      <c r="C241" s="151" t="s">
        <v>169</v>
      </c>
      <c r="D241" s="151" t="s">
        <v>125</v>
      </c>
      <c r="E241" s="152" t="s">
        <v>614</v>
      </c>
      <c r="F241" s="153" t="s">
        <v>615</v>
      </c>
      <c r="G241" s="154" t="s">
        <v>247</v>
      </c>
      <c r="H241" s="155">
        <v>5.6790000000000003</v>
      </c>
      <c r="I241" s="156"/>
      <c r="J241" s="157">
        <f>ROUND(I241*H241,2)</f>
        <v>0</v>
      </c>
      <c r="K241" s="153" t="s">
        <v>224</v>
      </c>
      <c r="L241" s="39"/>
      <c r="M241" s="158" t="s">
        <v>1</v>
      </c>
      <c r="N241" s="159" t="s">
        <v>40</v>
      </c>
      <c r="O241" s="77"/>
      <c r="P241" s="160">
        <f>O241*H241</f>
        <v>0</v>
      </c>
      <c r="Q241" s="160">
        <v>0</v>
      </c>
      <c r="R241" s="160">
        <f>Q241*H241</f>
        <v>0</v>
      </c>
      <c r="S241" s="160">
        <v>0</v>
      </c>
      <c r="T241" s="161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62" t="s">
        <v>151</v>
      </c>
      <c r="AT241" s="162" t="s">
        <v>125</v>
      </c>
      <c r="AU241" s="162" t="s">
        <v>85</v>
      </c>
      <c r="AY241" s="18" t="s">
        <v>129</v>
      </c>
      <c r="BE241" s="163">
        <f>IF(N241="základní",J241,0)</f>
        <v>0</v>
      </c>
      <c r="BF241" s="163">
        <f>IF(N241="snížená",J241,0)</f>
        <v>0</v>
      </c>
      <c r="BG241" s="163">
        <f>IF(N241="zákl. přenesená",J241,0)</f>
        <v>0</v>
      </c>
      <c r="BH241" s="163">
        <f>IF(N241="sníž. přenesená",J241,0)</f>
        <v>0</v>
      </c>
      <c r="BI241" s="163">
        <f>IF(N241="nulová",J241,0)</f>
        <v>0</v>
      </c>
      <c r="BJ241" s="18" t="s">
        <v>83</v>
      </c>
      <c r="BK241" s="163">
        <f>ROUND(I241*H241,2)</f>
        <v>0</v>
      </c>
      <c r="BL241" s="18" t="s">
        <v>151</v>
      </c>
      <c r="BM241" s="162" t="s">
        <v>616</v>
      </c>
    </row>
    <row r="242" s="2" customFormat="1">
      <c r="A242" s="38"/>
      <c r="B242" s="39"/>
      <c r="C242" s="38"/>
      <c r="D242" s="190" t="s">
        <v>226</v>
      </c>
      <c r="E242" s="38"/>
      <c r="F242" s="191" t="s">
        <v>617</v>
      </c>
      <c r="G242" s="38"/>
      <c r="H242" s="38"/>
      <c r="I242" s="192"/>
      <c r="J242" s="38"/>
      <c r="K242" s="38"/>
      <c r="L242" s="39"/>
      <c r="M242" s="193"/>
      <c r="N242" s="194"/>
      <c r="O242" s="77"/>
      <c r="P242" s="77"/>
      <c r="Q242" s="77"/>
      <c r="R242" s="77"/>
      <c r="S242" s="77"/>
      <c r="T242" s="7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8" t="s">
        <v>226</v>
      </c>
      <c r="AU242" s="18" t="s">
        <v>85</v>
      </c>
    </row>
    <row r="243" s="12" customFormat="1" ht="22.8" customHeight="1">
      <c r="A243" s="12"/>
      <c r="B243" s="177"/>
      <c r="C243" s="12"/>
      <c r="D243" s="178" t="s">
        <v>74</v>
      </c>
      <c r="E243" s="188" t="s">
        <v>264</v>
      </c>
      <c r="F243" s="188" t="s">
        <v>265</v>
      </c>
      <c r="G243" s="12"/>
      <c r="H243" s="12"/>
      <c r="I243" s="180"/>
      <c r="J243" s="189">
        <f>BK243</f>
        <v>0</v>
      </c>
      <c r="K243" s="12"/>
      <c r="L243" s="177"/>
      <c r="M243" s="182"/>
      <c r="N243" s="183"/>
      <c r="O243" s="183"/>
      <c r="P243" s="184">
        <f>SUM(P244:P290)</f>
        <v>0</v>
      </c>
      <c r="Q243" s="183"/>
      <c r="R243" s="184">
        <f>SUM(R244:R290)</f>
        <v>2.3571230399999998</v>
      </c>
      <c r="S243" s="183"/>
      <c r="T243" s="185">
        <f>SUM(T244:T290)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78" t="s">
        <v>85</v>
      </c>
      <c r="AT243" s="186" t="s">
        <v>74</v>
      </c>
      <c r="AU243" s="186" t="s">
        <v>83</v>
      </c>
      <c r="AY243" s="178" t="s">
        <v>129</v>
      </c>
      <c r="BK243" s="187">
        <f>SUM(BK244:BK290)</f>
        <v>0</v>
      </c>
    </row>
    <row r="244" s="2" customFormat="1" ht="37.8" customHeight="1">
      <c r="A244" s="38"/>
      <c r="B244" s="150"/>
      <c r="C244" s="151" t="s">
        <v>618</v>
      </c>
      <c r="D244" s="151" t="s">
        <v>125</v>
      </c>
      <c r="E244" s="152" t="s">
        <v>619</v>
      </c>
      <c r="F244" s="153" t="s">
        <v>620</v>
      </c>
      <c r="G244" s="154" t="s">
        <v>232</v>
      </c>
      <c r="H244" s="155">
        <v>29.02</v>
      </c>
      <c r="I244" s="156"/>
      <c r="J244" s="157">
        <f>ROUND(I244*H244,2)</f>
        <v>0</v>
      </c>
      <c r="K244" s="153" t="s">
        <v>224</v>
      </c>
      <c r="L244" s="39"/>
      <c r="M244" s="158" t="s">
        <v>1</v>
      </c>
      <c r="N244" s="159" t="s">
        <v>40</v>
      </c>
      <c r="O244" s="77"/>
      <c r="P244" s="160">
        <f>O244*H244</f>
        <v>0</v>
      </c>
      <c r="Q244" s="160">
        <v>0.0061199999999999996</v>
      </c>
      <c r="R244" s="160">
        <f>Q244*H244</f>
        <v>0.17760239999999999</v>
      </c>
      <c r="S244" s="160">
        <v>0</v>
      </c>
      <c r="T244" s="161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62" t="s">
        <v>151</v>
      </c>
      <c r="AT244" s="162" t="s">
        <v>125</v>
      </c>
      <c r="AU244" s="162" t="s">
        <v>85</v>
      </c>
      <c r="AY244" s="18" t="s">
        <v>129</v>
      </c>
      <c r="BE244" s="163">
        <f>IF(N244="základní",J244,0)</f>
        <v>0</v>
      </c>
      <c r="BF244" s="163">
        <f>IF(N244="snížená",J244,0)</f>
        <v>0</v>
      </c>
      <c r="BG244" s="163">
        <f>IF(N244="zákl. přenesená",J244,0)</f>
        <v>0</v>
      </c>
      <c r="BH244" s="163">
        <f>IF(N244="sníž. přenesená",J244,0)</f>
        <v>0</v>
      </c>
      <c r="BI244" s="163">
        <f>IF(N244="nulová",J244,0)</f>
        <v>0</v>
      </c>
      <c r="BJ244" s="18" t="s">
        <v>83</v>
      </c>
      <c r="BK244" s="163">
        <f>ROUND(I244*H244,2)</f>
        <v>0</v>
      </c>
      <c r="BL244" s="18" t="s">
        <v>151</v>
      </c>
      <c r="BM244" s="162" t="s">
        <v>621</v>
      </c>
    </row>
    <row r="245" s="2" customFormat="1">
      <c r="A245" s="38"/>
      <c r="B245" s="39"/>
      <c r="C245" s="38"/>
      <c r="D245" s="190" t="s">
        <v>226</v>
      </c>
      <c r="E245" s="38"/>
      <c r="F245" s="191" t="s">
        <v>622</v>
      </c>
      <c r="G245" s="38"/>
      <c r="H245" s="38"/>
      <c r="I245" s="192"/>
      <c r="J245" s="38"/>
      <c r="K245" s="38"/>
      <c r="L245" s="39"/>
      <c r="M245" s="193"/>
      <c r="N245" s="194"/>
      <c r="O245" s="77"/>
      <c r="P245" s="77"/>
      <c r="Q245" s="77"/>
      <c r="R245" s="77"/>
      <c r="S245" s="77"/>
      <c r="T245" s="7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8" t="s">
        <v>226</v>
      </c>
      <c r="AU245" s="18" t="s">
        <v>85</v>
      </c>
    </row>
    <row r="246" s="2" customFormat="1" ht="16.5" customHeight="1">
      <c r="A246" s="38"/>
      <c r="B246" s="150"/>
      <c r="C246" s="222" t="s">
        <v>172</v>
      </c>
      <c r="D246" s="222" t="s">
        <v>348</v>
      </c>
      <c r="E246" s="223" t="s">
        <v>623</v>
      </c>
      <c r="F246" s="224" t="s">
        <v>624</v>
      </c>
      <c r="G246" s="225" t="s">
        <v>232</v>
      </c>
      <c r="H246" s="226">
        <v>30.471</v>
      </c>
      <c r="I246" s="227"/>
      <c r="J246" s="228">
        <f>ROUND(I246*H246,2)</f>
        <v>0</v>
      </c>
      <c r="K246" s="224" t="s">
        <v>224</v>
      </c>
      <c r="L246" s="229"/>
      <c r="M246" s="230" t="s">
        <v>1</v>
      </c>
      <c r="N246" s="231" t="s">
        <v>40</v>
      </c>
      <c r="O246" s="77"/>
      <c r="P246" s="160">
        <f>O246*H246</f>
        <v>0</v>
      </c>
      <c r="Q246" s="160">
        <v>0.00092000000000000003</v>
      </c>
      <c r="R246" s="160">
        <f>Q246*H246</f>
        <v>0.02803332</v>
      </c>
      <c r="S246" s="160">
        <v>0</v>
      </c>
      <c r="T246" s="161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62" t="s">
        <v>179</v>
      </c>
      <c r="AT246" s="162" t="s">
        <v>348</v>
      </c>
      <c r="AU246" s="162" t="s">
        <v>85</v>
      </c>
      <c r="AY246" s="18" t="s">
        <v>129</v>
      </c>
      <c r="BE246" s="163">
        <f>IF(N246="základní",J246,0)</f>
        <v>0</v>
      </c>
      <c r="BF246" s="163">
        <f>IF(N246="snížená",J246,0)</f>
        <v>0</v>
      </c>
      <c r="BG246" s="163">
        <f>IF(N246="zákl. přenesená",J246,0)</f>
        <v>0</v>
      </c>
      <c r="BH246" s="163">
        <f>IF(N246="sníž. přenesená",J246,0)</f>
        <v>0</v>
      </c>
      <c r="BI246" s="163">
        <f>IF(N246="nulová",J246,0)</f>
        <v>0</v>
      </c>
      <c r="BJ246" s="18" t="s">
        <v>83</v>
      </c>
      <c r="BK246" s="163">
        <f>ROUND(I246*H246,2)</f>
        <v>0</v>
      </c>
      <c r="BL246" s="18" t="s">
        <v>151</v>
      </c>
      <c r="BM246" s="162" t="s">
        <v>625</v>
      </c>
    </row>
    <row r="247" s="13" customFormat="1">
      <c r="A247" s="13"/>
      <c r="B247" s="195"/>
      <c r="C247" s="13"/>
      <c r="D247" s="196" t="s">
        <v>228</v>
      </c>
      <c r="E247" s="13"/>
      <c r="F247" s="198" t="s">
        <v>626</v>
      </c>
      <c r="G247" s="13"/>
      <c r="H247" s="199">
        <v>30.471</v>
      </c>
      <c r="I247" s="200"/>
      <c r="J247" s="13"/>
      <c r="K247" s="13"/>
      <c r="L247" s="195"/>
      <c r="M247" s="201"/>
      <c r="N247" s="202"/>
      <c r="O247" s="202"/>
      <c r="P247" s="202"/>
      <c r="Q247" s="202"/>
      <c r="R247" s="202"/>
      <c r="S247" s="202"/>
      <c r="T247" s="20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7" t="s">
        <v>228</v>
      </c>
      <c r="AU247" s="197" t="s">
        <v>85</v>
      </c>
      <c r="AV247" s="13" t="s">
        <v>85</v>
      </c>
      <c r="AW247" s="13" t="s">
        <v>3</v>
      </c>
      <c r="AX247" s="13" t="s">
        <v>83</v>
      </c>
      <c r="AY247" s="197" t="s">
        <v>129</v>
      </c>
    </row>
    <row r="248" s="2" customFormat="1" ht="37.8" customHeight="1">
      <c r="A248" s="38"/>
      <c r="B248" s="150"/>
      <c r="C248" s="151" t="s">
        <v>627</v>
      </c>
      <c r="D248" s="151" t="s">
        <v>125</v>
      </c>
      <c r="E248" s="152" t="s">
        <v>628</v>
      </c>
      <c r="F248" s="153" t="s">
        <v>629</v>
      </c>
      <c r="G248" s="154" t="s">
        <v>232</v>
      </c>
      <c r="H248" s="155">
        <v>19.640000000000001</v>
      </c>
      <c r="I248" s="156"/>
      <c r="J248" s="157">
        <f>ROUND(I248*H248,2)</f>
        <v>0</v>
      </c>
      <c r="K248" s="153" t="s">
        <v>224</v>
      </c>
      <c r="L248" s="39"/>
      <c r="M248" s="158" t="s">
        <v>1</v>
      </c>
      <c r="N248" s="159" t="s">
        <v>40</v>
      </c>
      <c r="O248" s="77"/>
      <c r="P248" s="160">
        <f>O248*H248</f>
        <v>0</v>
      </c>
      <c r="Q248" s="160">
        <v>0.00012</v>
      </c>
      <c r="R248" s="160">
        <f>Q248*H248</f>
        <v>0.0023568</v>
      </c>
      <c r="S248" s="160">
        <v>0</v>
      </c>
      <c r="T248" s="161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62" t="s">
        <v>151</v>
      </c>
      <c r="AT248" s="162" t="s">
        <v>125</v>
      </c>
      <c r="AU248" s="162" t="s">
        <v>85</v>
      </c>
      <c r="AY248" s="18" t="s">
        <v>129</v>
      </c>
      <c r="BE248" s="163">
        <f>IF(N248="základní",J248,0)</f>
        <v>0</v>
      </c>
      <c r="BF248" s="163">
        <f>IF(N248="snížená",J248,0)</f>
        <v>0</v>
      </c>
      <c r="BG248" s="163">
        <f>IF(N248="zákl. přenesená",J248,0)</f>
        <v>0</v>
      </c>
      <c r="BH248" s="163">
        <f>IF(N248="sníž. přenesená",J248,0)</f>
        <v>0</v>
      </c>
      <c r="BI248" s="163">
        <f>IF(N248="nulová",J248,0)</f>
        <v>0</v>
      </c>
      <c r="BJ248" s="18" t="s">
        <v>83</v>
      </c>
      <c r="BK248" s="163">
        <f>ROUND(I248*H248,2)</f>
        <v>0</v>
      </c>
      <c r="BL248" s="18" t="s">
        <v>151</v>
      </c>
      <c r="BM248" s="162" t="s">
        <v>630</v>
      </c>
    </row>
    <row r="249" s="2" customFormat="1">
      <c r="A249" s="38"/>
      <c r="B249" s="39"/>
      <c r="C249" s="38"/>
      <c r="D249" s="190" t="s">
        <v>226</v>
      </c>
      <c r="E249" s="38"/>
      <c r="F249" s="191" t="s">
        <v>631</v>
      </c>
      <c r="G249" s="38"/>
      <c r="H249" s="38"/>
      <c r="I249" s="192"/>
      <c r="J249" s="38"/>
      <c r="K249" s="38"/>
      <c r="L249" s="39"/>
      <c r="M249" s="193"/>
      <c r="N249" s="194"/>
      <c r="O249" s="77"/>
      <c r="P249" s="77"/>
      <c r="Q249" s="77"/>
      <c r="R249" s="77"/>
      <c r="S249" s="77"/>
      <c r="T249" s="7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8" t="s">
        <v>226</v>
      </c>
      <c r="AU249" s="18" t="s">
        <v>85</v>
      </c>
    </row>
    <row r="250" s="2" customFormat="1" ht="24.15" customHeight="1">
      <c r="A250" s="38"/>
      <c r="B250" s="150"/>
      <c r="C250" s="222" t="s">
        <v>176</v>
      </c>
      <c r="D250" s="222" t="s">
        <v>348</v>
      </c>
      <c r="E250" s="223" t="s">
        <v>632</v>
      </c>
      <c r="F250" s="224" t="s">
        <v>633</v>
      </c>
      <c r="G250" s="225" t="s">
        <v>232</v>
      </c>
      <c r="H250" s="226">
        <v>20.622</v>
      </c>
      <c r="I250" s="227"/>
      <c r="J250" s="228">
        <f>ROUND(I250*H250,2)</f>
        <v>0</v>
      </c>
      <c r="K250" s="224" t="s">
        <v>224</v>
      </c>
      <c r="L250" s="229"/>
      <c r="M250" s="230" t="s">
        <v>1</v>
      </c>
      <c r="N250" s="231" t="s">
        <v>40</v>
      </c>
      <c r="O250" s="77"/>
      <c r="P250" s="160">
        <f>O250*H250</f>
        <v>0</v>
      </c>
      <c r="Q250" s="160">
        <v>0.0060000000000000001</v>
      </c>
      <c r="R250" s="160">
        <f>Q250*H250</f>
        <v>0.12373200000000001</v>
      </c>
      <c r="S250" s="160">
        <v>0</v>
      </c>
      <c r="T250" s="161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62" t="s">
        <v>179</v>
      </c>
      <c r="AT250" s="162" t="s">
        <v>348</v>
      </c>
      <c r="AU250" s="162" t="s">
        <v>85</v>
      </c>
      <c r="AY250" s="18" t="s">
        <v>129</v>
      </c>
      <c r="BE250" s="163">
        <f>IF(N250="základní",J250,0)</f>
        <v>0</v>
      </c>
      <c r="BF250" s="163">
        <f>IF(N250="snížená",J250,0)</f>
        <v>0</v>
      </c>
      <c r="BG250" s="163">
        <f>IF(N250="zákl. přenesená",J250,0)</f>
        <v>0</v>
      </c>
      <c r="BH250" s="163">
        <f>IF(N250="sníž. přenesená",J250,0)</f>
        <v>0</v>
      </c>
      <c r="BI250" s="163">
        <f>IF(N250="nulová",J250,0)</f>
        <v>0</v>
      </c>
      <c r="BJ250" s="18" t="s">
        <v>83</v>
      </c>
      <c r="BK250" s="163">
        <f>ROUND(I250*H250,2)</f>
        <v>0</v>
      </c>
      <c r="BL250" s="18" t="s">
        <v>151</v>
      </c>
      <c r="BM250" s="162" t="s">
        <v>634</v>
      </c>
    </row>
    <row r="251" s="13" customFormat="1">
      <c r="A251" s="13"/>
      <c r="B251" s="195"/>
      <c r="C251" s="13"/>
      <c r="D251" s="196" t="s">
        <v>228</v>
      </c>
      <c r="E251" s="13"/>
      <c r="F251" s="198" t="s">
        <v>635</v>
      </c>
      <c r="G251" s="13"/>
      <c r="H251" s="199">
        <v>20.622</v>
      </c>
      <c r="I251" s="200"/>
      <c r="J251" s="13"/>
      <c r="K251" s="13"/>
      <c r="L251" s="195"/>
      <c r="M251" s="201"/>
      <c r="N251" s="202"/>
      <c r="O251" s="202"/>
      <c r="P251" s="202"/>
      <c r="Q251" s="202"/>
      <c r="R251" s="202"/>
      <c r="S251" s="202"/>
      <c r="T251" s="20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7" t="s">
        <v>228</v>
      </c>
      <c r="AU251" s="197" t="s">
        <v>85</v>
      </c>
      <c r="AV251" s="13" t="s">
        <v>85</v>
      </c>
      <c r="AW251" s="13" t="s">
        <v>3</v>
      </c>
      <c r="AX251" s="13" t="s">
        <v>83</v>
      </c>
      <c r="AY251" s="197" t="s">
        <v>129</v>
      </c>
    </row>
    <row r="252" s="2" customFormat="1" ht="37.8" customHeight="1">
      <c r="A252" s="38"/>
      <c r="B252" s="150"/>
      <c r="C252" s="151" t="s">
        <v>636</v>
      </c>
      <c r="D252" s="151" t="s">
        <v>125</v>
      </c>
      <c r="E252" s="152" t="s">
        <v>628</v>
      </c>
      <c r="F252" s="153" t="s">
        <v>629</v>
      </c>
      <c r="G252" s="154" t="s">
        <v>232</v>
      </c>
      <c r="H252" s="155">
        <v>176.40000000000001</v>
      </c>
      <c r="I252" s="156"/>
      <c r="J252" s="157">
        <f>ROUND(I252*H252,2)</f>
        <v>0</v>
      </c>
      <c r="K252" s="153" t="s">
        <v>224</v>
      </c>
      <c r="L252" s="39"/>
      <c r="M252" s="158" t="s">
        <v>1</v>
      </c>
      <c r="N252" s="159" t="s">
        <v>40</v>
      </c>
      <c r="O252" s="77"/>
      <c r="P252" s="160">
        <f>O252*H252</f>
        <v>0</v>
      </c>
      <c r="Q252" s="160">
        <v>0.00012</v>
      </c>
      <c r="R252" s="160">
        <f>Q252*H252</f>
        <v>0.021168000000000003</v>
      </c>
      <c r="S252" s="160">
        <v>0</v>
      </c>
      <c r="T252" s="161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62" t="s">
        <v>151</v>
      </c>
      <c r="AT252" s="162" t="s">
        <v>125</v>
      </c>
      <c r="AU252" s="162" t="s">
        <v>85</v>
      </c>
      <c r="AY252" s="18" t="s">
        <v>129</v>
      </c>
      <c r="BE252" s="163">
        <f>IF(N252="základní",J252,0)</f>
        <v>0</v>
      </c>
      <c r="BF252" s="163">
        <f>IF(N252="snížená",J252,0)</f>
        <v>0</v>
      </c>
      <c r="BG252" s="163">
        <f>IF(N252="zákl. přenesená",J252,0)</f>
        <v>0</v>
      </c>
      <c r="BH252" s="163">
        <f>IF(N252="sníž. přenesená",J252,0)</f>
        <v>0</v>
      </c>
      <c r="BI252" s="163">
        <f>IF(N252="nulová",J252,0)</f>
        <v>0</v>
      </c>
      <c r="BJ252" s="18" t="s">
        <v>83</v>
      </c>
      <c r="BK252" s="163">
        <f>ROUND(I252*H252,2)</f>
        <v>0</v>
      </c>
      <c r="BL252" s="18" t="s">
        <v>151</v>
      </c>
      <c r="BM252" s="162" t="s">
        <v>637</v>
      </c>
    </row>
    <row r="253" s="2" customFormat="1">
      <c r="A253" s="38"/>
      <c r="B253" s="39"/>
      <c r="C253" s="38"/>
      <c r="D253" s="190" t="s">
        <v>226</v>
      </c>
      <c r="E253" s="38"/>
      <c r="F253" s="191" t="s">
        <v>631</v>
      </c>
      <c r="G253" s="38"/>
      <c r="H253" s="38"/>
      <c r="I253" s="192"/>
      <c r="J253" s="38"/>
      <c r="K253" s="38"/>
      <c r="L253" s="39"/>
      <c r="M253" s="193"/>
      <c r="N253" s="194"/>
      <c r="O253" s="77"/>
      <c r="P253" s="77"/>
      <c r="Q253" s="77"/>
      <c r="R253" s="77"/>
      <c r="S253" s="77"/>
      <c r="T253" s="7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8" t="s">
        <v>226</v>
      </c>
      <c r="AU253" s="18" t="s">
        <v>85</v>
      </c>
    </row>
    <row r="254" s="2" customFormat="1" ht="24.15" customHeight="1">
      <c r="A254" s="38"/>
      <c r="B254" s="150"/>
      <c r="C254" s="222" t="s">
        <v>179</v>
      </c>
      <c r="D254" s="222" t="s">
        <v>348</v>
      </c>
      <c r="E254" s="223" t="s">
        <v>638</v>
      </c>
      <c r="F254" s="224" t="s">
        <v>639</v>
      </c>
      <c r="G254" s="225" t="s">
        <v>232</v>
      </c>
      <c r="H254" s="226">
        <v>185.22</v>
      </c>
      <c r="I254" s="227"/>
      <c r="J254" s="228">
        <f>ROUND(I254*H254,2)</f>
        <v>0</v>
      </c>
      <c r="K254" s="224" t="s">
        <v>224</v>
      </c>
      <c r="L254" s="229"/>
      <c r="M254" s="230" t="s">
        <v>1</v>
      </c>
      <c r="N254" s="231" t="s">
        <v>40</v>
      </c>
      <c r="O254" s="77"/>
      <c r="P254" s="160">
        <f>O254*H254</f>
        <v>0</v>
      </c>
      <c r="Q254" s="160">
        <v>0.0071999999999999998</v>
      </c>
      <c r="R254" s="160">
        <f>Q254*H254</f>
        <v>1.3335839999999999</v>
      </c>
      <c r="S254" s="160">
        <v>0</v>
      </c>
      <c r="T254" s="161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62" t="s">
        <v>179</v>
      </c>
      <c r="AT254" s="162" t="s">
        <v>348</v>
      </c>
      <c r="AU254" s="162" t="s">
        <v>85</v>
      </c>
      <c r="AY254" s="18" t="s">
        <v>129</v>
      </c>
      <c r="BE254" s="163">
        <f>IF(N254="základní",J254,0)</f>
        <v>0</v>
      </c>
      <c r="BF254" s="163">
        <f>IF(N254="snížená",J254,0)</f>
        <v>0</v>
      </c>
      <c r="BG254" s="163">
        <f>IF(N254="zákl. přenesená",J254,0)</f>
        <v>0</v>
      </c>
      <c r="BH254" s="163">
        <f>IF(N254="sníž. přenesená",J254,0)</f>
        <v>0</v>
      </c>
      <c r="BI254" s="163">
        <f>IF(N254="nulová",J254,0)</f>
        <v>0</v>
      </c>
      <c r="BJ254" s="18" t="s">
        <v>83</v>
      </c>
      <c r="BK254" s="163">
        <f>ROUND(I254*H254,2)</f>
        <v>0</v>
      </c>
      <c r="BL254" s="18" t="s">
        <v>151</v>
      </c>
      <c r="BM254" s="162" t="s">
        <v>640</v>
      </c>
    </row>
    <row r="255" s="13" customFormat="1">
      <c r="A255" s="13"/>
      <c r="B255" s="195"/>
      <c r="C255" s="13"/>
      <c r="D255" s="196" t="s">
        <v>228</v>
      </c>
      <c r="E255" s="13"/>
      <c r="F255" s="198" t="s">
        <v>641</v>
      </c>
      <c r="G255" s="13"/>
      <c r="H255" s="199">
        <v>185.22</v>
      </c>
      <c r="I255" s="200"/>
      <c r="J255" s="13"/>
      <c r="K255" s="13"/>
      <c r="L255" s="195"/>
      <c r="M255" s="201"/>
      <c r="N255" s="202"/>
      <c r="O255" s="202"/>
      <c r="P255" s="202"/>
      <c r="Q255" s="202"/>
      <c r="R255" s="202"/>
      <c r="S255" s="202"/>
      <c r="T255" s="20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7" t="s">
        <v>228</v>
      </c>
      <c r="AU255" s="197" t="s">
        <v>85</v>
      </c>
      <c r="AV255" s="13" t="s">
        <v>85</v>
      </c>
      <c r="AW255" s="13" t="s">
        <v>3</v>
      </c>
      <c r="AX255" s="13" t="s">
        <v>83</v>
      </c>
      <c r="AY255" s="197" t="s">
        <v>129</v>
      </c>
    </row>
    <row r="256" s="2" customFormat="1" ht="33" customHeight="1">
      <c r="A256" s="38"/>
      <c r="B256" s="150"/>
      <c r="C256" s="151" t="s">
        <v>642</v>
      </c>
      <c r="D256" s="151" t="s">
        <v>125</v>
      </c>
      <c r="E256" s="152" t="s">
        <v>643</v>
      </c>
      <c r="F256" s="153" t="s">
        <v>644</v>
      </c>
      <c r="G256" s="154" t="s">
        <v>232</v>
      </c>
      <c r="H256" s="155">
        <v>330.08999999999997</v>
      </c>
      <c r="I256" s="156"/>
      <c r="J256" s="157">
        <f>ROUND(I256*H256,2)</f>
        <v>0</v>
      </c>
      <c r="K256" s="153" t="s">
        <v>224</v>
      </c>
      <c r="L256" s="39"/>
      <c r="M256" s="158" t="s">
        <v>1</v>
      </c>
      <c r="N256" s="159" t="s">
        <v>40</v>
      </c>
      <c r="O256" s="77"/>
      <c r="P256" s="160">
        <f>O256*H256</f>
        <v>0</v>
      </c>
      <c r="Q256" s="160">
        <v>0.00012</v>
      </c>
      <c r="R256" s="160">
        <f>Q256*H256</f>
        <v>0.039610799999999995</v>
      </c>
      <c r="S256" s="160">
        <v>0</v>
      </c>
      <c r="T256" s="161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162" t="s">
        <v>151</v>
      </c>
      <c r="AT256" s="162" t="s">
        <v>125</v>
      </c>
      <c r="AU256" s="162" t="s">
        <v>85</v>
      </c>
      <c r="AY256" s="18" t="s">
        <v>129</v>
      </c>
      <c r="BE256" s="163">
        <f>IF(N256="základní",J256,0)</f>
        <v>0</v>
      </c>
      <c r="BF256" s="163">
        <f>IF(N256="snížená",J256,0)</f>
        <v>0</v>
      </c>
      <c r="BG256" s="163">
        <f>IF(N256="zákl. přenesená",J256,0)</f>
        <v>0</v>
      </c>
      <c r="BH256" s="163">
        <f>IF(N256="sníž. přenesená",J256,0)</f>
        <v>0</v>
      </c>
      <c r="BI256" s="163">
        <f>IF(N256="nulová",J256,0)</f>
        <v>0</v>
      </c>
      <c r="BJ256" s="18" t="s">
        <v>83</v>
      </c>
      <c r="BK256" s="163">
        <f>ROUND(I256*H256,2)</f>
        <v>0</v>
      </c>
      <c r="BL256" s="18" t="s">
        <v>151</v>
      </c>
      <c r="BM256" s="162" t="s">
        <v>645</v>
      </c>
    </row>
    <row r="257" s="2" customFormat="1">
      <c r="A257" s="38"/>
      <c r="B257" s="39"/>
      <c r="C257" s="38"/>
      <c r="D257" s="190" t="s">
        <v>226</v>
      </c>
      <c r="E257" s="38"/>
      <c r="F257" s="191" t="s">
        <v>646</v>
      </c>
      <c r="G257" s="38"/>
      <c r="H257" s="38"/>
      <c r="I257" s="192"/>
      <c r="J257" s="38"/>
      <c r="K257" s="38"/>
      <c r="L257" s="39"/>
      <c r="M257" s="193"/>
      <c r="N257" s="194"/>
      <c r="O257" s="77"/>
      <c r="P257" s="77"/>
      <c r="Q257" s="77"/>
      <c r="R257" s="77"/>
      <c r="S257" s="77"/>
      <c r="T257" s="7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8" t="s">
        <v>226</v>
      </c>
      <c r="AU257" s="18" t="s">
        <v>85</v>
      </c>
    </row>
    <row r="258" s="13" customFormat="1">
      <c r="A258" s="13"/>
      <c r="B258" s="195"/>
      <c r="C258" s="13"/>
      <c r="D258" s="196" t="s">
        <v>228</v>
      </c>
      <c r="E258" s="197" t="s">
        <v>1</v>
      </c>
      <c r="F258" s="198" t="s">
        <v>597</v>
      </c>
      <c r="G258" s="13"/>
      <c r="H258" s="199">
        <v>330.08999999999997</v>
      </c>
      <c r="I258" s="200"/>
      <c r="J258" s="13"/>
      <c r="K258" s="13"/>
      <c r="L258" s="195"/>
      <c r="M258" s="201"/>
      <c r="N258" s="202"/>
      <c r="O258" s="202"/>
      <c r="P258" s="202"/>
      <c r="Q258" s="202"/>
      <c r="R258" s="202"/>
      <c r="S258" s="202"/>
      <c r="T258" s="20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7" t="s">
        <v>228</v>
      </c>
      <c r="AU258" s="197" t="s">
        <v>85</v>
      </c>
      <c r="AV258" s="13" t="s">
        <v>85</v>
      </c>
      <c r="AW258" s="13" t="s">
        <v>31</v>
      </c>
      <c r="AX258" s="13" t="s">
        <v>83</v>
      </c>
      <c r="AY258" s="197" t="s">
        <v>129</v>
      </c>
    </row>
    <row r="259" s="2" customFormat="1" ht="16.5" customHeight="1">
      <c r="A259" s="38"/>
      <c r="B259" s="150"/>
      <c r="C259" s="222" t="s">
        <v>183</v>
      </c>
      <c r="D259" s="222" t="s">
        <v>348</v>
      </c>
      <c r="E259" s="223" t="s">
        <v>647</v>
      </c>
      <c r="F259" s="224" t="s">
        <v>648</v>
      </c>
      <c r="G259" s="225" t="s">
        <v>223</v>
      </c>
      <c r="H259" s="226">
        <v>23.609999999999999</v>
      </c>
      <c r="I259" s="227"/>
      <c r="J259" s="228">
        <f>ROUND(I259*H259,2)</f>
        <v>0</v>
      </c>
      <c r="K259" s="224" t="s">
        <v>224</v>
      </c>
      <c r="L259" s="229"/>
      <c r="M259" s="230" t="s">
        <v>1</v>
      </c>
      <c r="N259" s="231" t="s">
        <v>40</v>
      </c>
      <c r="O259" s="77"/>
      <c r="P259" s="160">
        <f>O259*H259</f>
        <v>0</v>
      </c>
      <c r="Q259" s="160">
        <v>0.025000000000000001</v>
      </c>
      <c r="R259" s="160">
        <f>Q259*H259</f>
        <v>0.59025000000000005</v>
      </c>
      <c r="S259" s="160">
        <v>0</v>
      </c>
      <c r="T259" s="161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62" t="s">
        <v>179</v>
      </c>
      <c r="AT259" s="162" t="s">
        <v>348</v>
      </c>
      <c r="AU259" s="162" t="s">
        <v>85</v>
      </c>
      <c r="AY259" s="18" t="s">
        <v>129</v>
      </c>
      <c r="BE259" s="163">
        <f>IF(N259="základní",J259,0)</f>
        <v>0</v>
      </c>
      <c r="BF259" s="163">
        <f>IF(N259="snížená",J259,0)</f>
        <v>0</v>
      </c>
      <c r="BG259" s="163">
        <f>IF(N259="zákl. přenesená",J259,0)</f>
        <v>0</v>
      </c>
      <c r="BH259" s="163">
        <f>IF(N259="sníž. přenesená",J259,0)</f>
        <v>0</v>
      </c>
      <c r="BI259" s="163">
        <f>IF(N259="nulová",J259,0)</f>
        <v>0</v>
      </c>
      <c r="BJ259" s="18" t="s">
        <v>83</v>
      </c>
      <c r="BK259" s="163">
        <f>ROUND(I259*H259,2)</f>
        <v>0</v>
      </c>
      <c r="BL259" s="18" t="s">
        <v>151</v>
      </c>
      <c r="BM259" s="162" t="s">
        <v>649</v>
      </c>
    </row>
    <row r="260" s="2" customFormat="1" ht="33" customHeight="1">
      <c r="A260" s="38"/>
      <c r="B260" s="150"/>
      <c r="C260" s="151" t="s">
        <v>650</v>
      </c>
      <c r="D260" s="151" t="s">
        <v>125</v>
      </c>
      <c r="E260" s="152" t="s">
        <v>643</v>
      </c>
      <c r="F260" s="153" t="s">
        <v>644</v>
      </c>
      <c r="G260" s="154" t="s">
        <v>232</v>
      </c>
      <c r="H260" s="155">
        <v>37.631</v>
      </c>
      <c r="I260" s="156"/>
      <c r="J260" s="157">
        <f>ROUND(I260*H260,2)</f>
        <v>0</v>
      </c>
      <c r="K260" s="153" t="s">
        <v>224</v>
      </c>
      <c r="L260" s="39"/>
      <c r="M260" s="158" t="s">
        <v>1</v>
      </c>
      <c r="N260" s="159" t="s">
        <v>40</v>
      </c>
      <c r="O260" s="77"/>
      <c r="P260" s="160">
        <f>O260*H260</f>
        <v>0</v>
      </c>
      <c r="Q260" s="160">
        <v>0.00012</v>
      </c>
      <c r="R260" s="160">
        <f>Q260*H260</f>
        <v>0.00451572</v>
      </c>
      <c r="S260" s="160">
        <v>0</v>
      </c>
      <c r="T260" s="161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62" t="s">
        <v>151</v>
      </c>
      <c r="AT260" s="162" t="s">
        <v>125</v>
      </c>
      <c r="AU260" s="162" t="s">
        <v>85</v>
      </c>
      <c r="AY260" s="18" t="s">
        <v>129</v>
      </c>
      <c r="BE260" s="163">
        <f>IF(N260="základní",J260,0)</f>
        <v>0</v>
      </c>
      <c r="BF260" s="163">
        <f>IF(N260="snížená",J260,0)</f>
        <v>0</v>
      </c>
      <c r="BG260" s="163">
        <f>IF(N260="zákl. přenesená",J260,0)</f>
        <v>0</v>
      </c>
      <c r="BH260" s="163">
        <f>IF(N260="sníž. přenesená",J260,0)</f>
        <v>0</v>
      </c>
      <c r="BI260" s="163">
        <f>IF(N260="nulová",J260,0)</f>
        <v>0</v>
      </c>
      <c r="BJ260" s="18" t="s">
        <v>83</v>
      </c>
      <c r="BK260" s="163">
        <f>ROUND(I260*H260,2)</f>
        <v>0</v>
      </c>
      <c r="BL260" s="18" t="s">
        <v>151</v>
      </c>
      <c r="BM260" s="162" t="s">
        <v>651</v>
      </c>
    </row>
    <row r="261" s="2" customFormat="1">
      <c r="A261" s="38"/>
      <c r="B261" s="39"/>
      <c r="C261" s="38"/>
      <c r="D261" s="190" t="s">
        <v>226</v>
      </c>
      <c r="E261" s="38"/>
      <c r="F261" s="191" t="s">
        <v>646</v>
      </c>
      <c r="G261" s="38"/>
      <c r="H261" s="38"/>
      <c r="I261" s="192"/>
      <c r="J261" s="38"/>
      <c r="K261" s="38"/>
      <c r="L261" s="39"/>
      <c r="M261" s="193"/>
      <c r="N261" s="194"/>
      <c r="O261" s="77"/>
      <c r="P261" s="77"/>
      <c r="Q261" s="77"/>
      <c r="R261" s="77"/>
      <c r="S261" s="77"/>
      <c r="T261" s="7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8" t="s">
        <v>226</v>
      </c>
      <c r="AU261" s="18" t="s">
        <v>85</v>
      </c>
    </row>
    <row r="262" s="15" customFormat="1">
      <c r="A262" s="15"/>
      <c r="B262" s="212"/>
      <c r="C262" s="15"/>
      <c r="D262" s="196" t="s">
        <v>228</v>
      </c>
      <c r="E262" s="213" t="s">
        <v>1</v>
      </c>
      <c r="F262" s="214" t="s">
        <v>652</v>
      </c>
      <c r="G262" s="15"/>
      <c r="H262" s="213" t="s">
        <v>1</v>
      </c>
      <c r="I262" s="215"/>
      <c r="J262" s="15"/>
      <c r="K262" s="15"/>
      <c r="L262" s="212"/>
      <c r="M262" s="216"/>
      <c r="N262" s="217"/>
      <c r="O262" s="217"/>
      <c r="P262" s="217"/>
      <c r="Q262" s="217"/>
      <c r="R262" s="217"/>
      <c r="S262" s="217"/>
      <c r="T262" s="218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13" t="s">
        <v>228</v>
      </c>
      <c r="AU262" s="213" t="s">
        <v>85</v>
      </c>
      <c r="AV262" s="15" t="s">
        <v>83</v>
      </c>
      <c r="AW262" s="15" t="s">
        <v>31</v>
      </c>
      <c r="AX262" s="15" t="s">
        <v>75</v>
      </c>
      <c r="AY262" s="213" t="s">
        <v>129</v>
      </c>
    </row>
    <row r="263" s="13" customFormat="1">
      <c r="A263" s="13"/>
      <c r="B263" s="195"/>
      <c r="C263" s="13"/>
      <c r="D263" s="196" t="s">
        <v>228</v>
      </c>
      <c r="E263" s="197" t="s">
        <v>1</v>
      </c>
      <c r="F263" s="198" t="s">
        <v>653</v>
      </c>
      <c r="G263" s="13"/>
      <c r="H263" s="199">
        <v>4.0860000000000003</v>
      </c>
      <c r="I263" s="200"/>
      <c r="J263" s="13"/>
      <c r="K263" s="13"/>
      <c r="L263" s="195"/>
      <c r="M263" s="201"/>
      <c r="N263" s="202"/>
      <c r="O263" s="202"/>
      <c r="P263" s="202"/>
      <c r="Q263" s="202"/>
      <c r="R263" s="202"/>
      <c r="S263" s="202"/>
      <c r="T263" s="20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7" t="s">
        <v>228</v>
      </c>
      <c r="AU263" s="197" t="s">
        <v>85</v>
      </c>
      <c r="AV263" s="13" t="s">
        <v>85</v>
      </c>
      <c r="AW263" s="13" t="s">
        <v>31</v>
      </c>
      <c r="AX263" s="13" t="s">
        <v>75</v>
      </c>
      <c r="AY263" s="197" t="s">
        <v>129</v>
      </c>
    </row>
    <row r="264" s="15" customFormat="1">
      <c r="A264" s="15"/>
      <c r="B264" s="212"/>
      <c r="C264" s="15"/>
      <c r="D264" s="196" t="s">
        <v>228</v>
      </c>
      <c r="E264" s="213" t="s">
        <v>1</v>
      </c>
      <c r="F264" s="214" t="s">
        <v>654</v>
      </c>
      <c r="G264" s="15"/>
      <c r="H264" s="213" t="s">
        <v>1</v>
      </c>
      <c r="I264" s="215"/>
      <c r="J264" s="15"/>
      <c r="K264" s="15"/>
      <c r="L264" s="212"/>
      <c r="M264" s="216"/>
      <c r="N264" s="217"/>
      <c r="O264" s="217"/>
      <c r="P264" s="217"/>
      <c r="Q264" s="217"/>
      <c r="R264" s="217"/>
      <c r="S264" s="217"/>
      <c r="T264" s="218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13" t="s">
        <v>228</v>
      </c>
      <c r="AU264" s="213" t="s">
        <v>85</v>
      </c>
      <c r="AV264" s="15" t="s">
        <v>83</v>
      </c>
      <c r="AW264" s="15" t="s">
        <v>31</v>
      </c>
      <c r="AX264" s="15" t="s">
        <v>75</v>
      </c>
      <c r="AY264" s="213" t="s">
        <v>129</v>
      </c>
    </row>
    <row r="265" s="13" customFormat="1">
      <c r="A265" s="13"/>
      <c r="B265" s="195"/>
      <c r="C265" s="13"/>
      <c r="D265" s="196" t="s">
        <v>228</v>
      </c>
      <c r="E265" s="197" t="s">
        <v>1</v>
      </c>
      <c r="F265" s="198" t="s">
        <v>655</v>
      </c>
      <c r="G265" s="13"/>
      <c r="H265" s="199">
        <v>2.4319999999999999</v>
      </c>
      <c r="I265" s="200"/>
      <c r="J265" s="13"/>
      <c r="K265" s="13"/>
      <c r="L265" s="195"/>
      <c r="M265" s="201"/>
      <c r="N265" s="202"/>
      <c r="O265" s="202"/>
      <c r="P265" s="202"/>
      <c r="Q265" s="202"/>
      <c r="R265" s="202"/>
      <c r="S265" s="202"/>
      <c r="T265" s="20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7" t="s">
        <v>228</v>
      </c>
      <c r="AU265" s="197" t="s">
        <v>85</v>
      </c>
      <c r="AV265" s="13" t="s">
        <v>85</v>
      </c>
      <c r="AW265" s="13" t="s">
        <v>31</v>
      </c>
      <c r="AX265" s="13" t="s">
        <v>75</v>
      </c>
      <c r="AY265" s="197" t="s">
        <v>129</v>
      </c>
    </row>
    <row r="266" s="15" customFormat="1">
      <c r="A266" s="15"/>
      <c r="B266" s="212"/>
      <c r="C266" s="15"/>
      <c r="D266" s="196" t="s">
        <v>228</v>
      </c>
      <c r="E266" s="213" t="s">
        <v>1</v>
      </c>
      <c r="F266" s="214" t="s">
        <v>656</v>
      </c>
      <c r="G266" s="15"/>
      <c r="H266" s="213" t="s">
        <v>1</v>
      </c>
      <c r="I266" s="215"/>
      <c r="J266" s="15"/>
      <c r="K266" s="15"/>
      <c r="L266" s="212"/>
      <c r="M266" s="216"/>
      <c r="N266" s="217"/>
      <c r="O266" s="217"/>
      <c r="P266" s="217"/>
      <c r="Q266" s="217"/>
      <c r="R266" s="217"/>
      <c r="S266" s="217"/>
      <c r="T266" s="218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13" t="s">
        <v>228</v>
      </c>
      <c r="AU266" s="213" t="s">
        <v>85</v>
      </c>
      <c r="AV266" s="15" t="s">
        <v>83</v>
      </c>
      <c r="AW266" s="15" t="s">
        <v>31</v>
      </c>
      <c r="AX266" s="15" t="s">
        <v>75</v>
      </c>
      <c r="AY266" s="213" t="s">
        <v>129</v>
      </c>
    </row>
    <row r="267" s="13" customFormat="1">
      <c r="A267" s="13"/>
      <c r="B267" s="195"/>
      <c r="C267" s="13"/>
      <c r="D267" s="196" t="s">
        <v>228</v>
      </c>
      <c r="E267" s="197" t="s">
        <v>1</v>
      </c>
      <c r="F267" s="198" t="s">
        <v>657</v>
      </c>
      <c r="G267" s="13"/>
      <c r="H267" s="199">
        <v>2.1120000000000001</v>
      </c>
      <c r="I267" s="200"/>
      <c r="J267" s="13"/>
      <c r="K267" s="13"/>
      <c r="L267" s="195"/>
      <c r="M267" s="201"/>
      <c r="N267" s="202"/>
      <c r="O267" s="202"/>
      <c r="P267" s="202"/>
      <c r="Q267" s="202"/>
      <c r="R267" s="202"/>
      <c r="S267" s="202"/>
      <c r="T267" s="20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7" t="s">
        <v>228</v>
      </c>
      <c r="AU267" s="197" t="s">
        <v>85</v>
      </c>
      <c r="AV267" s="13" t="s">
        <v>85</v>
      </c>
      <c r="AW267" s="13" t="s">
        <v>31</v>
      </c>
      <c r="AX267" s="13" t="s">
        <v>75</v>
      </c>
      <c r="AY267" s="197" t="s">
        <v>129</v>
      </c>
    </row>
    <row r="268" s="15" customFormat="1">
      <c r="A268" s="15"/>
      <c r="B268" s="212"/>
      <c r="C268" s="15"/>
      <c r="D268" s="196" t="s">
        <v>228</v>
      </c>
      <c r="E268" s="213" t="s">
        <v>1</v>
      </c>
      <c r="F268" s="214" t="s">
        <v>658</v>
      </c>
      <c r="G268" s="15"/>
      <c r="H268" s="213" t="s">
        <v>1</v>
      </c>
      <c r="I268" s="215"/>
      <c r="J268" s="15"/>
      <c r="K268" s="15"/>
      <c r="L268" s="212"/>
      <c r="M268" s="216"/>
      <c r="N268" s="217"/>
      <c r="O268" s="217"/>
      <c r="P268" s="217"/>
      <c r="Q268" s="217"/>
      <c r="R268" s="217"/>
      <c r="S268" s="217"/>
      <c r="T268" s="218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13" t="s">
        <v>228</v>
      </c>
      <c r="AU268" s="213" t="s">
        <v>85</v>
      </c>
      <c r="AV268" s="15" t="s">
        <v>83</v>
      </c>
      <c r="AW268" s="15" t="s">
        <v>31</v>
      </c>
      <c r="AX268" s="15" t="s">
        <v>75</v>
      </c>
      <c r="AY268" s="213" t="s">
        <v>129</v>
      </c>
    </row>
    <row r="269" s="13" customFormat="1">
      <c r="A269" s="13"/>
      <c r="B269" s="195"/>
      <c r="C269" s="13"/>
      <c r="D269" s="196" t="s">
        <v>228</v>
      </c>
      <c r="E269" s="197" t="s">
        <v>1</v>
      </c>
      <c r="F269" s="198" t="s">
        <v>659</v>
      </c>
      <c r="G269" s="13"/>
      <c r="H269" s="199">
        <v>2.6459999999999999</v>
      </c>
      <c r="I269" s="200"/>
      <c r="J269" s="13"/>
      <c r="K269" s="13"/>
      <c r="L269" s="195"/>
      <c r="M269" s="201"/>
      <c r="N269" s="202"/>
      <c r="O269" s="202"/>
      <c r="P269" s="202"/>
      <c r="Q269" s="202"/>
      <c r="R269" s="202"/>
      <c r="S269" s="202"/>
      <c r="T269" s="20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7" t="s">
        <v>228</v>
      </c>
      <c r="AU269" s="197" t="s">
        <v>85</v>
      </c>
      <c r="AV269" s="13" t="s">
        <v>85</v>
      </c>
      <c r="AW269" s="13" t="s">
        <v>31</v>
      </c>
      <c r="AX269" s="13" t="s">
        <v>75</v>
      </c>
      <c r="AY269" s="197" t="s">
        <v>129</v>
      </c>
    </row>
    <row r="270" s="15" customFormat="1">
      <c r="A270" s="15"/>
      <c r="B270" s="212"/>
      <c r="C270" s="15"/>
      <c r="D270" s="196" t="s">
        <v>228</v>
      </c>
      <c r="E270" s="213" t="s">
        <v>1</v>
      </c>
      <c r="F270" s="214" t="s">
        <v>660</v>
      </c>
      <c r="G270" s="15"/>
      <c r="H270" s="213" t="s">
        <v>1</v>
      </c>
      <c r="I270" s="215"/>
      <c r="J270" s="15"/>
      <c r="K270" s="15"/>
      <c r="L270" s="212"/>
      <c r="M270" s="216"/>
      <c r="N270" s="217"/>
      <c r="O270" s="217"/>
      <c r="P270" s="217"/>
      <c r="Q270" s="217"/>
      <c r="R270" s="217"/>
      <c r="S270" s="217"/>
      <c r="T270" s="218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13" t="s">
        <v>228</v>
      </c>
      <c r="AU270" s="213" t="s">
        <v>85</v>
      </c>
      <c r="AV270" s="15" t="s">
        <v>83</v>
      </c>
      <c r="AW270" s="15" t="s">
        <v>31</v>
      </c>
      <c r="AX270" s="15" t="s">
        <v>75</v>
      </c>
      <c r="AY270" s="213" t="s">
        <v>129</v>
      </c>
    </row>
    <row r="271" s="13" customFormat="1">
      <c r="A271" s="13"/>
      <c r="B271" s="195"/>
      <c r="C271" s="13"/>
      <c r="D271" s="196" t="s">
        <v>228</v>
      </c>
      <c r="E271" s="197" t="s">
        <v>1</v>
      </c>
      <c r="F271" s="198" t="s">
        <v>661</v>
      </c>
      <c r="G271" s="13"/>
      <c r="H271" s="199">
        <v>21.09</v>
      </c>
      <c r="I271" s="200"/>
      <c r="J271" s="13"/>
      <c r="K271" s="13"/>
      <c r="L271" s="195"/>
      <c r="M271" s="201"/>
      <c r="N271" s="202"/>
      <c r="O271" s="202"/>
      <c r="P271" s="202"/>
      <c r="Q271" s="202"/>
      <c r="R271" s="202"/>
      <c r="S271" s="202"/>
      <c r="T271" s="20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7" t="s">
        <v>228</v>
      </c>
      <c r="AU271" s="197" t="s">
        <v>85</v>
      </c>
      <c r="AV271" s="13" t="s">
        <v>85</v>
      </c>
      <c r="AW271" s="13" t="s">
        <v>31</v>
      </c>
      <c r="AX271" s="13" t="s">
        <v>75</v>
      </c>
      <c r="AY271" s="197" t="s">
        <v>129</v>
      </c>
    </row>
    <row r="272" s="15" customFormat="1">
      <c r="A272" s="15"/>
      <c r="B272" s="212"/>
      <c r="C272" s="15"/>
      <c r="D272" s="196" t="s">
        <v>228</v>
      </c>
      <c r="E272" s="213" t="s">
        <v>1</v>
      </c>
      <c r="F272" s="214" t="s">
        <v>662</v>
      </c>
      <c r="G272" s="15"/>
      <c r="H272" s="213" t="s">
        <v>1</v>
      </c>
      <c r="I272" s="215"/>
      <c r="J272" s="15"/>
      <c r="K272" s="15"/>
      <c r="L272" s="212"/>
      <c r="M272" s="216"/>
      <c r="N272" s="217"/>
      <c r="O272" s="217"/>
      <c r="P272" s="217"/>
      <c r="Q272" s="217"/>
      <c r="R272" s="217"/>
      <c r="S272" s="217"/>
      <c r="T272" s="218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13" t="s">
        <v>228</v>
      </c>
      <c r="AU272" s="213" t="s">
        <v>85</v>
      </c>
      <c r="AV272" s="15" t="s">
        <v>83</v>
      </c>
      <c r="AW272" s="15" t="s">
        <v>31</v>
      </c>
      <c r="AX272" s="15" t="s">
        <v>75</v>
      </c>
      <c r="AY272" s="213" t="s">
        <v>129</v>
      </c>
    </row>
    <row r="273" s="13" customFormat="1">
      <c r="A273" s="13"/>
      <c r="B273" s="195"/>
      <c r="C273" s="13"/>
      <c r="D273" s="196" t="s">
        <v>228</v>
      </c>
      <c r="E273" s="197" t="s">
        <v>1</v>
      </c>
      <c r="F273" s="198" t="s">
        <v>663</v>
      </c>
      <c r="G273" s="13"/>
      <c r="H273" s="199">
        <v>5.2649999999999997</v>
      </c>
      <c r="I273" s="200"/>
      <c r="J273" s="13"/>
      <c r="K273" s="13"/>
      <c r="L273" s="195"/>
      <c r="M273" s="201"/>
      <c r="N273" s="202"/>
      <c r="O273" s="202"/>
      <c r="P273" s="202"/>
      <c r="Q273" s="202"/>
      <c r="R273" s="202"/>
      <c r="S273" s="202"/>
      <c r="T273" s="20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7" t="s">
        <v>228</v>
      </c>
      <c r="AU273" s="197" t="s">
        <v>85</v>
      </c>
      <c r="AV273" s="13" t="s">
        <v>85</v>
      </c>
      <c r="AW273" s="13" t="s">
        <v>31</v>
      </c>
      <c r="AX273" s="13" t="s">
        <v>75</v>
      </c>
      <c r="AY273" s="197" t="s">
        <v>129</v>
      </c>
    </row>
    <row r="274" s="14" customFormat="1">
      <c r="A274" s="14"/>
      <c r="B274" s="204"/>
      <c r="C274" s="14"/>
      <c r="D274" s="196" t="s">
        <v>228</v>
      </c>
      <c r="E274" s="205" t="s">
        <v>1</v>
      </c>
      <c r="F274" s="206" t="s">
        <v>238</v>
      </c>
      <c r="G274" s="14"/>
      <c r="H274" s="207">
        <v>37.631</v>
      </c>
      <c r="I274" s="208"/>
      <c r="J274" s="14"/>
      <c r="K274" s="14"/>
      <c r="L274" s="204"/>
      <c r="M274" s="209"/>
      <c r="N274" s="210"/>
      <c r="O274" s="210"/>
      <c r="P274" s="210"/>
      <c r="Q274" s="210"/>
      <c r="R274" s="210"/>
      <c r="S274" s="210"/>
      <c r="T274" s="21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05" t="s">
        <v>228</v>
      </c>
      <c r="AU274" s="205" t="s">
        <v>85</v>
      </c>
      <c r="AV274" s="14" t="s">
        <v>128</v>
      </c>
      <c r="AW274" s="14" t="s">
        <v>31</v>
      </c>
      <c r="AX274" s="14" t="s">
        <v>83</v>
      </c>
      <c r="AY274" s="205" t="s">
        <v>129</v>
      </c>
    </row>
    <row r="275" s="2" customFormat="1" ht="16.5" customHeight="1">
      <c r="A275" s="38"/>
      <c r="B275" s="150"/>
      <c r="C275" s="222" t="s">
        <v>186</v>
      </c>
      <c r="D275" s="222" t="s">
        <v>348</v>
      </c>
      <c r="E275" s="223" t="s">
        <v>664</v>
      </c>
      <c r="F275" s="224" t="s">
        <v>665</v>
      </c>
      <c r="G275" s="225" t="s">
        <v>223</v>
      </c>
      <c r="H275" s="226">
        <v>1.2090000000000001</v>
      </c>
      <c r="I275" s="227"/>
      <c r="J275" s="228">
        <f>ROUND(I275*H275,2)</f>
        <v>0</v>
      </c>
      <c r="K275" s="224" t="s">
        <v>224</v>
      </c>
      <c r="L275" s="229"/>
      <c r="M275" s="230" t="s">
        <v>1</v>
      </c>
      <c r="N275" s="231" t="s">
        <v>40</v>
      </c>
      <c r="O275" s="77"/>
      <c r="P275" s="160">
        <f>O275*H275</f>
        <v>0</v>
      </c>
      <c r="Q275" s="160">
        <v>0.029999999999999999</v>
      </c>
      <c r="R275" s="160">
        <f>Q275*H275</f>
        <v>0.036270000000000004</v>
      </c>
      <c r="S275" s="160">
        <v>0</v>
      </c>
      <c r="T275" s="161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162" t="s">
        <v>179</v>
      </c>
      <c r="AT275" s="162" t="s">
        <v>348</v>
      </c>
      <c r="AU275" s="162" t="s">
        <v>85</v>
      </c>
      <c r="AY275" s="18" t="s">
        <v>129</v>
      </c>
      <c r="BE275" s="163">
        <f>IF(N275="základní",J275,0)</f>
        <v>0</v>
      </c>
      <c r="BF275" s="163">
        <f>IF(N275="snížená",J275,0)</f>
        <v>0</v>
      </c>
      <c r="BG275" s="163">
        <f>IF(N275="zákl. přenesená",J275,0)</f>
        <v>0</v>
      </c>
      <c r="BH275" s="163">
        <f>IF(N275="sníž. přenesená",J275,0)</f>
        <v>0</v>
      </c>
      <c r="BI275" s="163">
        <f>IF(N275="nulová",J275,0)</f>
        <v>0</v>
      </c>
      <c r="BJ275" s="18" t="s">
        <v>83</v>
      </c>
      <c r="BK275" s="163">
        <f>ROUND(I275*H275,2)</f>
        <v>0</v>
      </c>
      <c r="BL275" s="18" t="s">
        <v>151</v>
      </c>
      <c r="BM275" s="162" t="s">
        <v>666</v>
      </c>
    </row>
    <row r="276" s="15" customFormat="1">
      <c r="A276" s="15"/>
      <c r="B276" s="212"/>
      <c r="C276" s="15"/>
      <c r="D276" s="196" t="s">
        <v>228</v>
      </c>
      <c r="E276" s="213" t="s">
        <v>1</v>
      </c>
      <c r="F276" s="214" t="s">
        <v>652</v>
      </c>
      <c r="G276" s="15"/>
      <c r="H276" s="213" t="s">
        <v>1</v>
      </c>
      <c r="I276" s="215"/>
      <c r="J276" s="15"/>
      <c r="K276" s="15"/>
      <c r="L276" s="212"/>
      <c r="M276" s="216"/>
      <c r="N276" s="217"/>
      <c r="O276" s="217"/>
      <c r="P276" s="217"/>
      <c r="Q276" s="217"/>
      <c r="R276" s="217"/>
      <c r="S276" s="217"/>
      <c r="T276" s="218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13" t="s">
        <v>228</v>
      </c>
      <c r="AU276" s="213" t="s">
        <v>85</v>
      </c>
      <c r="AV276" s="15" t="s">
        <v>83</v>
      </c>
      <c r="AW276" s="15" t="s">
        <v>31</v>
      </c>
      <c r="AX276" s="15" t="s">
        <v>75</v>
      </c>
      <c r="AY276" s="213" t="s">
        <v>129</v>
      </c>
    </row>
    <row r="277" s="13" customFormat="1">
      <c r="A277" s="13"/>
      <c r="B277" s="195"/>
      <c r="C277" s="13"/>
      <c r="D277" s="196" t="s">
        <v>228</v>
      </c>
      <c r="E277" s="197" t="s">
        <v>1</v>
      </c>
      <c r="F277" s="198" t="s">
        <v>667</v>
      </c>
      <c r="G277" s="13"/>
      <c r="H277" s="199">
        <v>0.14299999999999999</v>
      </c>
      <c r="I277" s="200"/>
      <c r="J277" s="13"/>
      <c r="K277" s="13"/>
      <c r="L277" s="195"/>
      <c r="M277" s="201"/>
      <c r="N277" s="202"/>
      <c r="O277" s="202"/>
      <c r="P277" s="202"/>
      <c r="Q277" s="202"/>
      <c r="R277" s="202"/>
      <c r="S277" s="202"/>
      <c r="T277" s="20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7" t="s">
        <v>228</v>
      </c>
      <c r="AU277" s="197" t="s">
        <v>85</v>
      </c>
      <c r="AV277" s="13" t="s">
        <v>85</v>
      </c>
      <c r="AW277" s="13" t="s">
        <v>31</v>
      </c>
      <c r="AX277" s="13" t="s">
        <v>75</v>
      </c>
      <c r="AY277" s="197" t="s">
        <v>129</v>
      </c>
    </row>
    <row r="278" s="15" customFormat="1">
      <c r="A278" s="15"/>
      <c r="B278" s="212"/>
      <c r="C278" s="15"/>
      <c r="D278" s="196" t="s">
        <v>228</v>
      </c>
      <c r="E278" s="213" t="s">
        <v>1</v>
      </c>
      <c r="F278" s="214" t="s">
        <v>654</v>
      </c>
      <c r="G278" s="15"/>
      <c r="H278" s="213" t="s">
        <v>1</v>
      </c>
      <c r="I278" s="215"/>
      <c r="J278" s="15"/>
      <c r="K278" s="15"/>
      <c r="L278" s="212"/>
      <c r="M278" s="216"/>
      <c r="N278" s="217"/>
      <c r="O278" s="217"/>
      <c r="P278" s="217"/>
      <c r="Q278" s="217"/>
      <c r="R278" s="217"/>
      <c r="S278" s="217"/>
      <c r="T278" s="218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13" t="s">
        <v>228</v>
      </c>
      <c r="AU278" s="213" t="s">
        <v>85</v>
      </c>
      <c r="AV278" s="15" t="s">
        <v>83</v>
      </c>
      <c r="AW278" s="15" t="s">
        <v>31</v>
      </c>
      <c r="AX278" s="15" t="s">
        <v>75</v>
      </c>
      <c r="AY278" s="213" t="s">
        <v>129</v>
      </c>
    </row>
    <row r="279" s="13" customFormat="1">
      <c r="A279" s="13"/>
      <c r="B279" s="195"/>
      <c r="C279" s="13"/>
      <c r="D279" s="196" t="s">
        <v>228</v>
      </c>
      <c r="E279" s="197" t="s">
        <v>1</v>
      </c>
      <c r="F279" s="198" t="s">
        <v>668</v>
      </c>
      <c r="G279" s="13"/>
      <c r="H279" s="199">
        <v>0.085000000000000006</v>
      </c>
      <c r="I279" s="200"/>
      <c r="J279" s="13"/>
      <c r="K279" s="13"/>
      <c r="L279" s="195"/>
      <c r="M279" s="201"/>
      <c r="N279" s="202"/>
      <c r="O279" s="202"/>
      <c r="P279" s="202"/>
      <c r="Q279" s="202"/>
      <c r="R279" s="202"/>
      <c r="S279" s="202"/>
      <c r="T279" s="20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7" t="s">
        <v>228</v>
      </c>
      <c r="AU279" s="197" t="s">
        <v>85</v>
      </c>
      <c r="AV279" s="13" t="s">
        <v>85</v>
      </c>
      <c r="AW279" s="13" t="s">
        <v>31</v>
      </c>
      <c r="AX279" s="13" t="s">
        <v>75</v>
      </c>
      <c r="AY279" s="197" t="s">
        <v>129</v>
      </c>
    </row>
    <row r="280" s="15" customFormat="1">
      <c r="A280" s="15"/>
      <c r="B280" s="212"/>
      <c r="C280" s="15"/>
      <c r="D280" s="196" t="s">
        <v>228</v>
      </c>
      <c r="E280" s="213" t="s">
        <v>1</v>
      </c>
      <c r="F280" s="214" t="s">
        <v>656</v>
      </c>
      <c r="G280" s="15"/>
      <c r="H280" s="213" t="s">
        <v>1</v>
      </c>
      <c r="I280" s="215"/>
      <c r="J280" s="15"/>
      <c r="K280" s="15"/>
      <c r="L280" s="212"/>
      <c r="M280" s="216"/>
      <c r="N280" s="217"/>
      <c r="O280" s="217"/>
      <c r="P280" s="217"/>
      <c r="Q280" s="217"/>
      <c r="R280" s="217"/>
      <c r="S280" s="217"/>
      <c r="T280" s="218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13" t="s">
        <v>228</v>
      </c>
      <c r="AU280" s="213" t="s">
        <v>85</v>
      </c>
      <c r="AV280" s="15" t="s">
        <v>83</v>
      </c>
      <c r="AW280" s="15" t="s">
        <v>31</v>
      </c>
      <c r="AX280" s="15" t="s">
        <v>75</v>
      </c>
      <c r="AY280" s="213" t="s">
        <v>129</v>
      </c>
    </row>
    <row r="281" s="13" customFormat="1">
      <c r="A281" s="13"/>
      <c r="B281" s="195"/>
      <c r="C281" s="13"/>
      <c r="D281" s="196" t="s">
        <v>228</v>
      </c>
      <c r="E281" s="197" t="s">
        <v>1</v>
      </c>
      <c r="F281" s="198" t="s">
        <v>669</v>
      </c>
      <c r="G281" s="13"/>
      <c r="H281" s="199">
        <v>0.073999999999999996</v>
      </c>
      <c r="I281" s="200"/>
      <c r="J281" s="13"/>
      <c r="K281" s="13"/>
      <c r="L281" s="195"/>
      <c r="M281" s="201"/>
      <c r="N281" s="202"/>
      <c r="O281" s="202"/>
      <c r="P281" s="202"/>
      <c r="Q281" s="202"/>
      <c r="R281" s="202"/>
      <c r="S281" s="202"/>
      <c r="T281" s="20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7" t="s">
        <v>228</v>
      </c>
      <c r="AU281" s="197" t="s">
        <v>85</v>
      </c>
      <c r="AV281" s="13" t="s">
        <v>85</v>
      </c>
      <c r="AW281" s="13" t="s">
        <v>31</v>
      </c>
      <c r="AX281" s="13" t="s">
        <v>75</v>
      </c>
      <c r="AY281" s="197" t="s">
        <v>129</v>
      </c>
    </row>
    <row r="282" s="15" customFormat="1">
      <c r="A282" s="15"/>
      <c r="B282" s="212"/>
      <c r="C282" s="15"/>
      <c r="D282" s="196" t="s">
        <v>228</v>
      </c>
      <c r="E282" s="213" t="s">
        <v>1</v>
      </c>
      <c r="F282" s="214" t="s">
        <v>658</v>
      </c>
      <c r="G282" s="15"/>
      <c r="H282" s="213" t="s">
        <v>1</v>
      </c>
      <c r="I282" s="215"/>
      <c r="J282" s="15"/>
      <c r="K282" s="15"/>
      <c r="L282" s="212"/>
      <c r="M282" s="216"/>
      <c r="N282" s="217"/>
      <c r="O282" s="217"/>
      <c r="P282" s="217"/>
      <c r="Q282" s="217"/>
      <c r="R282" s="217"/>
      <c r="S282" s="217"/>
      <c r="T282" s="218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13" t="s">
        <v>228</v>
      </c>
      <c r="AU282" s="213" t="s">
        <v>85</v>
      </c>
      <c r="AV282" s="15" t="s">
        <v>83</v>
      </c>
      <c r="AW282" s="15" t="s">
        <v>31</v>
      </c>
      <c r="AX282" s="15" t="s">
        <v>75</v>
      </c>
      <c r="AY282" s="213" t="s">
        <v>129</v>
      </c>
    </row>
    <row r="283" s="13" customFormat="1">
      <c r="A283" s="13"/>
      <c r="B283" s="195"/>
      <c r="C283" s="13"/>
      <c r="D283" s="196" t="s">
        <v>228</v>
      </c>
      <c r="E283" s="197" t="s">
        <v>1</v>
      </c>
      <c r="F283" s="198" t="s">
        <v>670</v>
      </c>
      <c r="G283" s="13"/>
      <c r="H283" s="199">
        <v>0.106</v>
      </c>
      <c r="I283" s="200"/>
      <c r="J283" s="13"/>
      <c r="K283" s="13"/>
      <c r="L283" s="195"/>
      <c r="M283" s="201"/>
      <c r="N283" s="202"/>
      <c r="O283" s="202"/>
      <c r="P283" s="202"/>
      <c r="Q283" s="202"/>
      <c r="R283" s="202"/>
      <c r="S283" s="202"/>
      <c r="T283" s="20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7" t="s">
        <v>228</v>
      </c>
      <c r="AU283" s="197" t="s">
        <v>85</v>
      </c>
      <c r="AV283" s="13" t="s">
        <v>85</v>
      </c>
      <c r="AW283" s="13" t="s">
        <v>31</v>
      </c>
      <c r="AX283" s="13" t="s">
        <v>75</v>
      </c>
      <c r="AY283" s="197" t="s">
        <v>129</v>
      </c>
    </row>
    <row r="284" s="15" customFormat="1">
      <c r="A284" s="15"/>
      <c r="B284" s="212"/>
      <c r="C284" s="15"/>
      <c r="D284" s="196" t="s">
        <v>228</v>
      </c>
      <c r="E284" s="213" t="s">
        <v>1</v>
      </c>
      <c r="F284" s="214" t="s">
        <v>660</v>
      </c>
      <c r="G284" s="15"/>
      <c r="H284" s="213" t="s">
        <v>1</v>
      </c>
      <c r="I284" s="215"/>
      <c r="J284" s="15"/>
      <c r="K284" s="15"/>
      <c r="L284" s="212"/>
      <c r="M284" s="216"/>
      <c r="N284" s="217"/>
      <c r="O284" s="217"/>
      <c r="P284" s="217"/>
      <c r="Q284" s="217"/>
      <c r="R284" s="217"/>
      <c r="S284" s="217"/>
      <c r="T284" s="218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13" t="s">
        <v>228</v>
      </c>
      <c r="AU284" s="213" t="s">
        <v>85</v>
      </c>
      <c r="AV284" s="15" t="s">
        <v>83</v>
      </c>
      <c r="AW284" s="15" t="s">
        <v>31</v>
      </c>
      <c r="AX284" s="15" t="s">
        <v>75</v>
      </c>
      <c r="AY284" s="213" t="s">
        <v>129</v>
      </c>
    </row>
    <row r="285" s="13" customFormat="1">
      <c r="A285" s="13"/>
      <c r="B285" s="195"/>
      <c r="C285" s="13"/>
      <c r="D285" s="196" t="s">
        <v>228</v>
      </c>
      <c r="E285" s="197" t="s">
        <v>1</v>
      </c>
      <c r="F285" s="198" t="s">
        <v>671</v>
      </c>
      <c r="G285" s="13"/>
      <c r="H285" s="199">
        <v>0.73799999999999999</v>
      </c>
      <c r="I285" s="200"/>
      <c r="J285" s="13"/>
      <c r="K285" s="13"/>
      <c r="L285" s="195"/>
      <c r="M285" s="201"/>
      <c r="N285" s="202"/>
      <c r="O285" s="202"/>
      <c r="P285" s="202"/>
      <c r="Q285" s="202"/>
      <c r="R285" s="202"/>
      <c r="S285" s="202"/>
      <c r="T285" s="20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7" t="s">
        <v>228</v>
      </c>
      <c r="AU285" s="197" t="s">
        <v>85</v>
      </c>
      <c r="AV285" s="13" t="s">
        <v>85</v>
      </c>
      <c r="AW285" s="13" t="s">
        <v>31</v>
      </c>
      <c r="AX285" s="13" t="s">
        <v>75</v>
      </c>
      <c r="AY285" s="197" t="s">
        <v>129</v>
      </c>
    </row>
    <row r="286" s="15" customFormat="1">
      <c r="A286" s="15"/>
      <c r="B286" s="212"/>
      <c r="C286" s="15"/>
      <c r="D286" s="196" t="s">
        <v>228</v>
      </c>
      <c r="E286" s="213" t="s">
        <v>1</v>
      </c>
      <c r="F286" s="214" t="s">
        <v>662</v>
      </c>
      <c r="G286" s="15"/>
      <c r="H286" s="213" t="s">
        <v>1</v>
      </c>
      <c r="I286" s="215"/>
      <c r="J286" s="15"/>
      <c r="K286" s="15"/>
      <c r="L286" s="212"/>
      <c r="M286" s="216"/>
      <c r="N286" s="217"/>
      <c r="O286" s="217"/>
      <c r="P286" s="217"/>
      <c r="Q286" s="217"/>
      <c r="R286" s="217"/>
      <c r="S286" s="217"/>
      <c r="T286" s="218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13" t="s">
        <v>228</v>
      </c>
      <c r="AU286" s="213" t="s">
        <v>85</v>
      </c>
      <c r="AV286" s="15" t="s">
        <v>83</v>
      </c>
      <c r="AW286" s="15" t="s">
        <v>31</v>
      </c>
      <c r="AX286" s="15" t="s">
        <v>75</v>
      </c>
      <c r="AY286" s="213" t="s">
        <v>129</v>
      </c>
    </row>
    <row r="287" s="13" customFormat="1">
      <c r="A287" s="13"/>
      <c r="B287" s="195"/>
      <c r="C287" s="13"/>
      <c r="D287" s="196" t="s">
        <v>228</v>
      </c>
      <c r="E287" s="197" t="s">
        <v>1</v>
      </c>
      <c r="F287" s="198" t="s">
        <v>672</v>
      </c>
      <c r="G287" s="13"/>
      <c r="H287" s="199">
        <v>0.063</v>
      </c>
      <c r="I287" s="200"/>
      <c r="J287" s="13"/>
      <c r="K287" s="13"/>
      <c r="L287" s="195"/>
      <c r="M287" s="201"/>
      <c r="N287" s="202"/>
      <c r="O287" s="202"/>
      <c r="P287" s="202"/>
      <c r="Q287" s="202"/>
      <c r="R287" s="202"/>
      <c r="S287" s="202"/>
      <c r="T287" s="20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7" t="s">
        <v>228</v>
      </c>
      <c r="AU287" s="197" t="s">
        <v>85</v>
      </c>
      <c r="AV287" s="13" t="s">
        <v>85</v>
      </c>
      <c r="AW287" s="13" t="s">
        <v>31</v>
      </c>
      <c r="AX287" s="13" t="s">
        <v>75</v>
      </c>
      <c r="AY287" s="197" t="s">
        <v>129</v>
      </c>
    </row>
    <row r="288" s="14" customFormat="1">
      <c r="A288" s="14"/>
      <c r="B288" s="204"/>
      <c r="C288" s="14"/>
      <c r="D288" s="196" t="s">
        <v>228</v>
      </c>
      <c r="E288" s="205" t="s">
        <v>1</v>
      </c>
      <c r="F288" s="206" t="s">
        <v>238</v>
      </c>
      <c r="G288" s="14"/>
      <c r="H288" s="207">
        <v>1.2089999999999999</v>
      </c>
      <c r="I288" s="208"/>
      <c r="J288" s="14"/>
      <c r="K288" s="14"/>
      <c r="L288" s="204"/>
      <c r="M288" s="209"/>
      <c r="N288" s="210"/>
      <c r="O288" s="210"/>
      <c r="P288" s="210"/>
      <c r="Q288" s="210"/>
      <c r="R288" s="210"/>
      <c r="S288" s="210"/>
      <c r="T288" s="21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05" t="s">
        <v>228</v>
      </c>
      <c r="AU288" s="205" t="s">
        <v>85</v>
      </c>
      <c r="AV288" s="14" t="s">
        <v>128</v>
      </c>
      <c r="AW288" s="14" t="s">
        <v>31</v>
      </c>
      <c r="AX288" s="14" t="s">
        <v>83</v>
      </c>
      <c r="AY288" s="205" t="s">
        <v>129</v>
      </c>
    </row>
    <row r="289" s="2" customFormat="1" ht="24.15" customHeight="1">
      <c r="A289" s="38"/>
      <c r="B289" s="150"/>
      <c r="C289" s="151" t="s">
        <v>673</v>
      </c>
      <c r="D289" s="151" t="s">
        <v>125</v>
      </c>
      <c r="E289" s="152" t="s">
        <v>674</v>
      </c>
      <c r="F289" s="153" t="s">
        <v>675</v>
      </c>
      <c r="G289" s="154" t="s">
        <v>247</v>
      </c>
      <c r="H289" s="155">
        <v>2.3570000000000002</v>
      </c>
      <c r="I289" s="156"/>
      <c r="J289" s="157">
        <f>ROUND(I289*H289,2)</f>
        <v>0</v>
      </c>
      <c r="K289" s="153" t="s">
        <v>224</v>
      </c>
      <c r="L289" s="39"/>
      <c r="M289" s="158" t="s">
        <v>1</v>
      </c>
      <c r="N289" s="159" t="s">
        <v>40</v>
      </c>
      <c r="O289" s="77"/>
      <c r="P289" s="160">
        <f>O289*H289</f>
        <v>0</v>
      </c>
      <c r="Q289" s="160">
        <v>0</v>
      </c>
      <c r="R289" s="160">
        <f>Q289*H289</f>
        <v>0</v>
      </c>
      <c r="S289" s="160">
        <v>0</v>
      </c>
      <c r="T289" s="161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162" t="s">
        <v>151</v>
      </c>
      <c r="AT289" s="162" t="s">
        <v>125</v>
      </c>
      <c r="AU289" s="162" t="s">
        <v>85</v>
      </c>
      <c r="AY289" s="18" t="s">
        <v>129</v>
      </c>
      <c r="BE289" s="163">
        <f>IF(N289="základní",J289,0)</f>
        <v>0</v>
      </c>
      <c r="BF289" s="163">
        <f>IF(N289="snížená",J289,0)</f>
        <v>0</v>
      </c>
      <c r="BG289" s="163">
        <f>IF(N289="zákl. přenesená",J289,0)</f>
        <v>0</v>
      </c>
      <c r="BH289" s="163">
        <f>IF(N289="sníž. přenesená",J289,0)</f>
        <v>0</v>
      </c>
      <c r="BI289" s="163">
        <f>IF(N289="nulová",J289,0)</f>
        <v>0</v>
      </c>
      <c r="BJ289" s="18" t="s">
        <v>83</v>
      </c>
      <c r="BK289" s="163">
        <f>ROUND(I289*H289,2)</f>
        <v>0</v>
      </c>
      <c r="BL289" s="18" t="s">
        <v>151</v>
      </c>
      <c r="BM289" s="162" t="s">
        <v>676</v>
      </c>
    </row>
    <row r="290" s="2" customFormat="1">
      <c r="A290" s="38"/>
      <c r="B290" s="39"/>
      <c r="C290" s="38"/>
      <c r="D290" s="190" t="s">
        <v>226</v>
      </c>
      <c r="E290" s="38"/>
      <c r="F290" s="191" t="s">
        <v>677</v>
      </c>
      <c r="G290" s="38"/>
      <c r="H290" s="38"/>
      <c r="I290" s="192"/>
      <c r="J290" s="38"/>
      <c r="K290" s="38"/>
      <c r="L290" s="39"/>
      <c r="M290" s="193"/>
      <c r="N290" s="194"/>
      <c r="O290" s="77"/>
      <c r="P290" s="77"/>
      <c r="Q290" s="77"/>
      <c r="R290" s="77"/>
      <c r="S290" s="77"/>
      <c r="T290" s="7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8" t="s">
        <v>226</v>
      </c>
      <c r="AU290" s="18" t="s">
        <v>85</v>
      </c>
    </row>
    <row r="291" s="12" customFormat="1" ht="22.8" customHeight="1">
      <c r="A291" s="12"/>
      <c r="B291" s="177"/>
      <c r="C291" s="12"/>
      <c r="D291" s="178" t="s">
        <v>74</v>
      </c>
      <c r="E291" s="188" t="s">
        <v>271</v>
      </c>
      <c r="F291" s="188" t="s">
        <v>272</v>
      </c>
      <c r="G291" s="12"/>
      <c r="H291" s="12"/>
      <c r="I291" s="180"/>
      <c r="J291" s="189">
        <f>BK291</f>
        <v>0</v>
      </c>
      <c r="K291" s="12"/>
      <c r="L291" s="177"/>
      <c r="M291" s="182"/>
      <c r="N291" s="183"/>
      <c r="O291" s="183"/>
      <c r="P291" s="184">
        <f>SUM(P292:P294)</f>
        <v>0</v>
      </c>
      <c r="Q291" s="183"/>
      <c r="R291" s="184">
        <f>SUM(R292:R294)</f>
        <v>0.0060000000000000001</v>
      </c>
      <c r="S291" s="183"/>
      <c r="T291" s="185">
        <f>SUM(T292:T294)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178" t="s">
        <v>85</v>
      </c>
      <c r="AT291" s="186" t="s">
        <v>74</v>
      </c>
      <c r="AU291" s="186" t="s">
        <v>83</v>
      </c>
      <c r="AY291" s="178" t="s">
        <v>129</v>
      </c>
      <c r="BK291" s="187">
        <f>SUM(BK292:BK294)</f>
        <v>0</v>
      </c>
    </row>
    <row r="292" s="2" customFormat="1" ht="16.5" customHeight="1">
      <c r="A292" s="38"/>
      <c r="B292" s="150"/>
      <c r="C292" s="151" t="s">
        <v>678</v>
      </c>
      <c r="D292" s="151" t="s">
        <v>125</v>
      </c>
      <c r="E292" s="152" t="s">
        <v>679</v>
      </c>
      <c r="F292" s="153" t="s">
        <v>680</v>
      </c>
      <c r="G292" s="154" t="s">
        <v>241</v>
      </c>
      <c r="H292" s="155">
        <v>3</v>
      </c>
      <c r="I292" s="156"/>
      <c r="J292" s="157">
        <f>ROUND(I292*H292,2)</f>
        <v>0</v>
      </c>
      <c r="K292" s="153" t="s">
        <v>224</v>
      </c>
      <c r="L292" s="39"/>
      <c r="M292" s="158" t="s">
        <v>1</v>
      </c>
      <c r="N292" s="159" t="s">
        <v>40</v>
      </c>
      <c r="O292" s="77"/>
      <c r="P292" s="160">
        <f>O292*H292</f>
        <v>0</v>
      </c>
      <c r="Q292" s="160">
        <v>0</v>
      </c>
      <c r="R292" s="160">
        <f>Q292*H292</f>
        <v>0</v>
      </c>
      <c r="S292" s="160">
        <v>0</v>
      </c>
      <c r="T292" s="161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162" t="s">
        <v>151</v>
      </c>
      <c r="AT292" s="162" t="s">
        <v>125</v>
      </c>
      <c r="AU292" s="162" t="s">
        <v>85</v>
      </c>
      <c r="AY292" s="18" t="s">
        <v>129</v>
      </c>
      <c r="BE292" s="163">
        <f>IF(N292="základní",J292,0)</f>
        <v>0</v>
      </c>
      <c r="BF292" s="163">
        <f>IF(N292="snížená",J292,0)</f>
        <v>0</v>
      </c>
      <c r="BG292" s="163">
        <f>IF(N292="zákl. přenesená",J292,0)</f>
        <v>0</v>
      </c>
      <c r="BH292" s="163">
        <f>IF(N292="sníž. přenesená",J292,0)</f>
        <v>0</v>
      </c>
      <c r="BI292" s="163">
        <f>IF(N292="nulová",J292,0)</f>
        <v>0</v>
      </c>
      <c r="BJ292" s="18" t="s">
        <v>83</v>
      </c>
      <c r="BK292" s="163">
        <f>ROUND(I292*H292,2)</f>
        <v>0</v>
      </c>
      <c r="BL292" s="18" t="s">
        <v>151</v>
      </c>
      <c r="BM292" s="162" t="s">
        <v>681</v>
      </c>
    </row>
    <row r="293" s="2" customFormat="1">
      <c r="A293" s="38"/>
      <c r="B293" s="39"/>
      <c r="C293" s="38"/>
      <c r="D293" s="190" t="s">
        <v>226</v>
      </c>
      <c r="E293" s="38"/>
      <c r="F293" s="191" t="s">
        <v>682</v>
      </c>
      <c r="G293" s="38"/>
      <c r="H293" s="38"/>
      <c r="I293" s="192"/>
      <c r="J293" s="38"/>
      <c r="K293" s="38"/>
      <c r="L293" s="39"/>
      <c r="M293" s="193"/>
      <c r="N293" s="194"/>
      <c r="O293" s="77"/>
      <c r="P293" s="77"/>
      <c r="Q293" s="77"/>
      <c r="R293" s="77"/>
      <c r="S293" s="77"/>
      <c r="T293" s="7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8" t="s">
        <v>226</v>
      </c>
      <c r="AU293" s="18" t="s">
        <v>85</v>
      </c>
    </row>
    <row r="294" s="2" customFormat="1" ht="16.5" customHeight="1">
      <c r="A294" s="38"/>
      <c r="B294" s="150"/>
      <c r="C294" s="222" t="s">
        <v>683</v>
      </c>
      <c r="D294" s="222" t="s">
        <v>348</v>
      </c>
      <c r="E294" s="223" t="s">
        <v>684</v>
      </c>
      <c r="F294" s="224" t="s">
        <v>685</v>
      </c>
      <c r="G294" s="225" t="s">
        <v>241</v>
      </c>
      <c r="H294" s="226">
        <v>3</v>
      </c>
      <c r="I294" s="227"/>
      <c r="J294" s="228">
        <f>ROUND(I294*H294,2)</f>
        <v>0</v>
      </c>
      <c r="K294" s="224" t="s">
        <v>224</v>
      </c>
      <c r="L294" s="229"/>
      <c r="M294" s="230" t="s">
        <v>1</v>
      </c>
      <c r="N294" s="231" t="s">
        <v>40</v>
      </c>
      <c r="O294" s="77"/>
      <c r="P294" s="160">
        <f>O294*H294</f>
        <v>0</v>
      </c>
      <c r="Q294" s="160">
        <v>0.002</v>
      </c>
      <c r="R294" s="160">
        <f>Q294*H294</f>
        <v>0.0060000000000000001</v>
      </c>
      <c r="S294" s="160">
        <v>0</v>
      </c>
      <c r="T294" s="161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162" t="s">
        <v>179</v>
      </c>
      <c r="AT294" s="162" t="s">
        <v>348</v>
      </c>
      <c r="AU294" s="162" t="s">
        <v>85</v>
      </c>
      <c r="AY294" s="18" t="s">
        <v>129</v>
      </c>
      <c r="BE294" s="163">
        <f>IF(N294="základní",J294,0)</f>
        <v>0</v>
      </c>
      <c r="BF294" s="163">
        <f>IF(N294="snížená",J294,0)</f>
        <v>0</v>
      </c>
      <c r="BG294" s="163">
        <f>IF(N294="zákl. přenesená",J294,0)</f>
        <v>0</v>
      </c>
      <c r="BH294" s="163">
        <f>IF(N294="sníž. přenesená",J294,0)</f>
        <v>0</v>
      </c>
      <c r="BI294" s="163">
        <f>IF(N294="nulová",J294,0)</f>
        <v>0</v>
      </c>
      <c r="BJ294" s="18" t="s">
        <v>83</v>
      </c>
      <c r="BK294" s="163">
        <f>ROUND(I294*H294,2)</f>
        <v>0</v>
      </c>
      <c r="BL294" s="18" t="s">
        <v>151</v>
      </c>
      <c r="BM294" s="162" t="s">
        <v>686</v>
      </c>
    </row>
    <row r="295" s="12" customFormat="1" ht="22.8" customHeight="1">
      <c r="A295" s="12"/>
      <c r="B295" s="177"/>
      <c r="C295" s="12"/>
      <c r="D295" s="178" t="s">
        <v>74</v>
      </c>
      <c r="E295" s="188" t="s">
        <v>279</v>
      </c>
      <c r="F295" s="188" t="s">
        <v>280</v>
      </c>
      <c r="G295" s="12"/>
      <c r="H295" s="12"/>
      <c r="I295" s="180"/>
      <c r="J295" s="189">
        <f>BK295</f>
        <v>0</v>
      </c>
      <c r="K295" s="12"/>
      <c r="L295" s="177"/>
      <c r="M295" s="182"/>
      <c r="N295" s="183"/>
      <c r="O295" s="183"/>
      <c r="P295" s="184">
        <f>SUM(P296:P300)</f>
        <v>0</v>
      </c>
      <c r="Q295" s="183"/>
      <c r="R295" s="184">
        <f>SUM(R296:R300)</f>
        <v>0.001</v>
      </c>
      <c r="S295" s="183"/>
      <c r="T295" s="185">
        <f>SUM(T296:T300)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178" t="s">
        <v>85</v>
      </c>
      <c r="AT295" s="186" t="s">
        <v>74</v>
      </c>
      <c r="AU295" s="186" t="s">
        <v>83</v>
      </c>
      <c r="AY295" s="178" t="s">
        <v>129</v>
      </c>
      <c r="BK295" s="187">
        <f>SUM(BK296:BK300)</f>
        <v>0</v>
      </c>
    </row>
    <row r="296" s="2" customFormat="1" ht="16.5" customHeight="1">
      <c r="A296" s="38"/>
      <c r="B296" s="150"/>
      <c r="C296" s="151" t="s">
        <v>687</v>
      </c>
      <c r="D296" s="151" t="s">
        <v>125</v>
      </c>
      <c r="E296" s="152" t="s">
        <v>688</v>
      </c>
      <c r="F296" s="153" t="s">
        <v>689</v>
      </c>
      <c r="G296" s="154" t="s">
        <v>241</v>
      </c>
      <c r="H296" s="155">
        <v>1</v>
      </c>
      <c r="I296" s="156"/>
      <c r="J296" s="157">
        <f>ROUND(I296*H296,2)</f>
        <v>0</v>
      </c>
      <c r="K296" s="153" t="s">
        <v>224</v>
      </c>
      <c r="L296" s="39"/>
      <c r="M296" s="158" t="s">
        <v>1</v>
      </c>
      <c r="N296" s="159" t="s">
        <v>40</v>
      </c>
      <c r="O296" s="77"/>
      <c r="P296" s="160">
        <f>O296*H296</f>
        <v>0</v>
      </c>
      <c r="Q296" s="160">
        <v>0</v>
      </c>
      <c r="R296" s="160">
        <f>Q296*H296</f>
        <v>0</v>
      </c>
      <c r="S296" s="160">
        <v>0</v>
      </c>
      <c r="T296" s="161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162" t="s">
        <v>151</v>
      </c>
      <c r="AT296" s="162" t="s">
        <v>125</v>
      </c>
      <c r="AU296" s="162" t="s">
        <v>85</v>
      </c>
      <c r="AY296" s="18" t="s">
        <v>129</v>
      </c>
      <c r="BE296" s="163">
        <f>IF(N296="základní",J296,0)</f>
        <v>0</v>
      </c>
      <c r="BF296" s="163">
        <f>IF(N296="snížená",J296,0)</f>
        <v>0</v>
      </c>
      <c r="BG296" s="163">
        <f>IF(N296="zákl. přenesená",J296,0)</f>
        <v>0</v>
      </c>
      <c r="BH296" s="163">
        <f>IF(N296="sníž. přenesená",J296,0)</f>
        <v>0</v>
      </c>
      <c r="BI296" s="163">
        <f>IF(N296="nulová",J296,0)</f>
        <v>0</v>
      </c>
      <c r="BJ296" s="18" t="s">
        <v>83</v>
      </c>
      <c r="BK296" s="163">
        <f>ROUND(I296*H296,2)</f>
        <v>0</v>
      </c>
      <c r="BL296" s="18" t="s">
        <v>151</v>
      </c>
      <c r="BM296" s="162" t="s">
        <v>690</v>
      </c>
    </row>
    <row r="297" s="2" customFormat="1">
      <c r="A297" s="38"/>
      <c r="B297" s="39"/>
      <c r="C297" s="38"/>
      <c r="D297" s="190" t="s">
        <v>226</v>
      </c>
      <c r="E297" s="38"/>
      <c r="F297" s="191" t="s">
        <v>691</v>
      </c>
      <c r="G297" s="38"/>
      <c r="H297" s="38"/>
      <c r="I297" s="192"/>
      <c r="J297" s="38"/>
      <c r="K297" s="38"/>
      <c r="L297" s="39"/>
      <c r="M297" s="193"/>
      <c r="N297" s="194"/>
      <c r="O297" s="77"/>
      <c r="P297" s="77"/>
      <c r="Q297" s="77"/>
      <c r="R297" s="77"/>
      <c r="S297" s="77"/>
      <c r="T297" s="7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8" t="s">
        <v>226</v>
      </c>
      <c r="AU297" s="18" t="s">
        <v>85</v>
      </c>
    </row>
    <row r="298" s="2" customFormat="1" ht="24.15" customHeight="1">
      <c r="A298" s="38"/>
      <c r="B298" s="150"/>
      <c r="C298" s="151" t="s">
        <v>692</v>
      </c>
      <c r="D298" s="151" t="s">
        <v>125</v>
      </c>
      <c r="E298" s="152" t="s">
        <v>693</v>
      </c>
      <c r="F298" s="153" t="s">
        <v>694</v>
      </c>
      <c r="G298" s="154" t="s">
        <v>241</v>
      </c>
      <c r="H298" s="155">
        <v>1</v>
      </c>
      <c r="I298" s="156"/>
      <c r="J298" s="157">
        <f>ROUND(I298*H298,2)</f>
        <v>0</v>
      </c>
      <c r="K298" s="153" t="s">
        <v>224</v>
      </c>
      <c r="L298" s="39"/>
      <c r="M298" s="158" t="s">
        <v>1</v>
      </c>
      <c r="N298" s="159" t="s">
        <v>40</v>
      </c>
      <c r="O298" s="77"/>
      <c r="P298" s="160">
        <f>O298*H298</f>
        <v>0</v>
      </c>
      <c r="Q298" s="160">
        <v>0</v>
      </c>
      <c r="R298" s="160">
        <f>Q298*H298</f>
        <v>0</v>
      </c>
      <c r="S298" s="160">
        <v>0</v>
      </c>
      <c r="T298" s="161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162" t="s">
        <v>151</v>
      </c>
      <c r="AT298" s="162" t="s">
        <v>125</v>
      </c>
      <c r="AU298" s="162" t="s">
        <v>85</v>
      </c>
      <c r="AY298" s="18" t="s">
        <v>129</v>
      </c>
      <c r="BE298" s="163">
        <f>IF(N298="základní",J298,0)</f>
        <v>0</v>
      </c>
      <c r="BF298" s="163">
        <f>IF(N298="snížená",J298,0)</f>
        <v>0</v>
      </c>
      <c r="BG298" s="163">
        <f>IF(N298="zákl. přenesená",J298,0)</f>
        <v>0</v>
      </c>
      <c r="BH298" s="163">
        <f>IF(N298="sníž. přenesená",J298,0)</f>
        <v>0</v>
      </c>
      <c r="BI298" s="163">
        <f>IF(N298="nulová",J298,0)</f>
        <v>0</v>
      </c>
      <c r="BJ298" s="18" t="s">
        <v>83</v>
      </c>
      <c r="BK298" s="163">
        <f>ROUND(I298*H298,2)</f>
        <v>0</v>
      </c>
      <c r="BL298" s="18" t="s">
        <v>151</v>
      </c>
      <c r="BM298" s="162" t="s">
        <v>695</v>
      </c>
    </row>
    <row r="299" s="2" customFormat="1">
      <c r="A299" s="38"/>
      <c r="B299" s="39"/>
      <c r="C299" s="38"/>
      <c r="D299" s="190" t="s">
        <v>226</v>
      </c>
      <c r="E299" s="38"/>
      <c r="F299" s="191" t="s">
        <v>696</v>
      </c>
      <c r="G299" s="38"/>
      <c r="H299" s="38"/>
      <c r="I299" s="192"/>
      <c r="J299" s="38"/>
      <c r="K299" s="38"/>
      <c r="L299" s="39"/>
      <c r="M299" s="193"/>
      <c r="N299" s="194"/>
      <c r="O299" s="77"/>
      <c r="P299" s="77"/>
      <c r="Q299" s="77"/>
      <c r="R299" s="77"/>
      <c r="S299" s="77"/>
      <c r="T299" s="78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8" t="s">
        <v>226</v>
      </c>
      <c r="AU299" s="18" t="s">
        <v>85</v>
      </c>
    </row>
    <row r="300" s="2" customFormat="1" ht="24.15" customHeight="1">
      <c r="A300" s="38"/>
      <c r="B300" s="150"/>
      <c r="C300" s="222" t="s">
        <v>697</v>
      </c>
      <c r="D300" s="222" t="s">
        <v>348</v>
      </c>
      <c r="E300" s="223" t="s">
        <v>698</v>
      </c>
      <c r="F300" s="224" t="s">
        <v>699</v>
      </c>
      <c r="G300" s="225" t="s">
        <v>241</v>
      </c>
      <c r="H300" s="226">
        <v>1</v>
      </c>
      <c r="I300" s="227"/>
      <c r="J300" s="228">
        <f>ROUND(I300*H300,2)</f>
        <v>0</v>
      </c>
      <c r="K300" s="224" t="s">
        <v>1</v>
      </c>
      <c r="L300" s="229"/>
      <c r="M300" s="230" t="s">
        <v>1</v>
      </c>
      <c r="N300" s="231" t="s">
        <v>40</v>
      </c>
      <c r="O300" s="77"/>
      <c r="P300" s="160">
        <f>O300*H300</f>
        <v>0</v>
      </c>
      <c r="Q300" s="160">
        <v>0.001</v>
      </c>
      <c r="R300" s="160">
        <f>Q300*H300</f>
        <v>0.001</v>
      </c>
      <c r="S300" s="160">
        <v>0</v>
      </c>
      <c r="T300" s="161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162" t="s">
        <v>179</v>
      </c>
      <c r="AT300" s="162" t="s">
        <v>348</v>
      </c>
      <c r="AU300" s="162" t="s">
        <v>85</v>
      </c>
      <c r="AY300" s="18" t="s">
        <v>129</v>
      </c>
      <c r="BE300" s="163">
        <f>IF(N300="základní",J300,0)</f>
        <v>0</v>
      </c>
      <c r="BF300" s="163">
        <f>IF(N300="snížená",J300,0)</f>
        <v>0</v>
      </c>
      <c r="BG300" s="163">
        <f>IF(N300="zákl. přenesená",J300,0)</f>
        <v>0</v>
      </c>
      <c r="BH300" s="163">
        <f>IF(N300="sníž. přenesená",J300,0)</f>
        <v>0</v>
      </c>
      <c r="BI300" s="163">
        <f>IF(N300="nulová",J300,0)</f>
        <v>0</v>
      </c>
      <c r="BJ300" s="18" t="s">
        <v>83</v>
      </c>
      <c r="BK300" s="163">
        <f>ROUND(I300*H300,2)</f>
        <v>0</v>
      </c>
      <c r="BL300" s="18" t="s">
        <v>151</v>
      </c>
      <c r="BM300" s="162" t="s">
        <v>700</v>
      </c>
    </row>
    <row r="301" s="12" customFormat="1" ht="22.8" customHeight="1">
      <c r="A301" s="12"/>
      <c r="B301" s="177"/>
      <c r="C301" s="12"/>
      <c r="D301" s="178" t="s">
        <v>74</v>
      </c>
      <c r="E301" s="188" t="s">
        <v>285</v>
      </c>
      <c r="F301" s="188" t="s">
        <v>286</v>
      </c>
      <c r="G301" s="12"/>
      <c r="H301" s="12"/>
      <c r="I301" s="180"/>
      <c r="J301" s="189">
        <f>BK301</f>
        <v>0</v>
      </c>
      <c r="K301" s="12"/>
      <c r="L301" s="177"/>
      <c r="M301" s="182"/>
      <c r="N301" s="183"/>
      <c r="O301" s="183"/>
      <c r="P301" s="184">
        <f>SUM(P302:P303)</f>
        <v>0</v>
      </c>
      <c r="Q301" s="183"/>
      <c r="R301" s="184">
        <f>SUM(R302:R303)</f>
        <v>0</v>
      </c>
      <c r="S301" s="183"/>
      <c r="T301" s="185">
        <f>SUM(T302:T303)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78" t="s">
        <v>85</v>
      </c>
      <c r="AT301" s="186" t="s">
        <v>74</v>
      </c>
      <c r="AU301" s="186" t="s">
        <v>83</v>
      </c>
      <c r="AY301" s="178" t="s">
        <v>129</v>
      </c>
      <c r="BK301" s="187">
        <f>SUM(BK302:BK303)</f>
        <v>0</v>
      </c>
    </row>
    <row r="302" s="2" customFormat="1" ht="24.15" customHeight="1">
      <c r="A302" s="38"/>
      <c r="B302" s="150"/>
      <c r="C302" s="151" t="s">
        <v>701</v>
      </c>
      <c r="D302" s="151" t="s">
        <v>125</v>
      </c>
      <c r="E302" s="152" t="s">
        <v>702</v>
      </c>
      <c r="F302" s="153" t="s">
        <v>703</v>
      </c>
      <c r="G302" s="154" t="s">
        <v>241</v>
      </c>
      <c r="H302" s="155">
        <v>1</v>
      </c>
      <c r="I302" s="156"/>
      <c r="J302" s="157">
        <f>ROUND(I302*H302,2)</f>
        <v>0</v>
      </c>
      <c r="K302" s="153" t="s">
        <v>224</v>
      </c>
      <c r="L302" s="39"/>
      <c r="M302" s="158" t="s">
        <v>1</v>
      </c>
      <c r="N302" s="159" t="s">
        <v>40</v>
      </c>
      <c r="O302" s="77"/>
      <c r="P302" s="160">
        <f>O302*H302</f>
        <v>0</v>
      </c>
      <c r="Q302" s="160">
        <v>0</v>
      </c>
      <c r="R302" s="160">
        <f>Q302*H302</f>
        <v>0</v>
      </c>
      <c r="S302" s="160">
        <v>0</v>
      </c>
      <c r="T302" s="161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162" t="s">
        <v>151</v>
      </c>
      <c r="AT302" s="162" t="s">
        <v>125</v>
      </c>
      <c r="AU302" s="162" t="s">
        <v>85</v>
      </c>
      <c r="AY302" s="18" t="s">
        <v>129</v>
      </c>
      <c r="BE302" s="163">
        <f>IF(N302="základní",J302,0)</f>
        <v>0</v>
      </c>
      <c r="BF302" s="163">
        <f>IF(N302="snížená",J302,0)</f>
        <v>0</v>
      </c>
      <c r="BG302" s="163">
        <f>IF(N302="zákl. přenesená",J302,0)</f>
        <v>0</v>
      </c>
      <c r="BH302" s="163">
        <f>IF(N302="sníž. přenesená",J302,0)</f>
        <v>0</v>
      </c>
      <c r="BI302" s="163">
        <f>IF(N302="nulová",J302,0)</f>
        <v>0</v>
      </c>
      <c r="BJ302" s="18" t="s">
        <v>83</v>
      </c>
      <c r="BK302" s="163">
        <f>ROUND(I302*H302,2)</f>
        <v>0</v>
      </c>
      <c r="BL302" s="18" t="s">
        <v>151</v>
      </c>
      <c r="BM302" s="162" t="s">
        <v>704</v>
      </c>
    </row>
    <row r="303" s="2" customFormat="1">
      <c r="A303" s="38"/>
      <c r="B303" s="39"/>
      <c r="C303" s="38"/>
      <c r="D303" s="190" t="s">
        <v>226</v>
      </c>
      <c r="E303" s="38"/>
      <c r="F303" s="191" t="s">
        <v>705</v>
      </c>
      <c r="G303" s="38"/>
      <c r="H303" s="38"/>
      <c r="I303" s="192"/>
      <c r="J303" s="38"/>
      <c r="K303" s="38"/>
      <c r="L303" s="39"/>
      <c r="M303" s="193"/>
      <c r="N303" s="194"/>
      <c r="O303" s="77"/>
      <c r="P303" s="77"/>
      <c r="Q303" s="77"/>
      <c r="R303" s="77"/>
      <c r="S303" s="77"/>
      <c r="T303" s="78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8" t="s">
        <v>226</v>
      </c>
      <c r="AU303" s="18" t="s">
        <v>85</v>
      </c>
    </row>
    <row r="304" s="12" customFormat="1" ht="22.8" customHeight="1">
      <c r="A304" s="12"/>
      <c r="B304" s="177"/>
      <c r="C304" s="12"/>
      <c r="D304" s="178" t="s">
        <v>74</v>
      </c>
      <c r="E304" s="188" t="s">
        <v>706</v>
      </c>
      <c r="F304" s="188" t="s">
        <v>707</v>
      </c>
      <c r="G304" s="12"/>
      <c r="H304" s="12"/>
      <c r="I304" s="180"/>
      <c r="J304" s="189">
        <f>BK304</f>
        <v>0</v>
      </c>
      <c r="K304" s="12"/>
      <c r="L304" s="177"/>
      <c r="M304" s="182"/>
      <c r="N304" s="183"/>
      <c r="O304" s="183"/>
      <c r="P304" s="184">
        <f>SUM(P305:P310)</f>
        <v>0</v>
      </c>
      <c r="Q304" s="183"/>
      <c r="R304" s="184">
        <f>SUM(R305:R310)</f>
        <v>0.0073200000000000001</v>
      </c>
      <c r="S304" s="183"/>
      <c r="T304" s="185">
        <f>SUM(T305:T310)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178" t="s">
        <v>85</v>
      </c>
      <c r="AT304" s="186" t="s">
        <v>74</v>
      </c>
      <c r="AU304" s="186" t="s">
        <v>83</v>
      </c>
      <c r="AY304" s="178" t="s">
        <v>129</v>
      </c>
      <c r="BK304" s="187">
        <f>SUM(BK305:BK310)</f>
        <v>0</v>
      </c>
    </row>
    <row r="305" s="2" customFormat="1" ht="24.15" customHeight="1">
      <c r="A305" s="38"/>
      <c r="B305" s="150"/>
      <c r="C305" s="151" t="s">
        <v>708</v>
      </c>
      <c r="D305" s="151" t="s">
        <v>125</v>
      </c>
      <c r="E305" s="152" t="s">
        <v>709</v>
      </c>
      <c r="F305" s="153" t="s">
        <v>710</v>
      </c>
      <c r="G305" s="154" t="s">
        <v>232</v>
      </c>
      <c r="H305" s="155">
        <v>0.59999999999999998</v>
      </c>
      <c r="I305" s="156"/>
      <c r="J305" s="157">
        <f>ROUND(I305*H305,2)</f>
        <v>0</v>
      </c>
      <c r="K305" s="153" t="s">
        <v>224</v>
      </c>
      <c r="L305" s="39"/>
      <c r="M305" s="158" t="s">
        <v>1</v>
      </c>
      <c r="N305" s="159" t="s">
        <v>40</v>
      </c>
      <c r="O305" s="77"/>
      <c r="P305" s="160">
        <f>O305*H305</f>
        <v>0</v>
      </c>
      <c r="Q305" s="160">
        <v>0.012200000000000001</v>
      </c>
      <c r="R305" s="160">
        <f>Q305*H305</f>
        <v>0.0073200000000000001</v>
      </c>
      <c r="S305" s="160">
        <v>0</v>
      </c>
      <c r="T305" s="161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162" t="s">
        <v>151</v>
      </c>
      <c r="AT305" s="162" t="s">
        <v>125</v>
      </c>
      <c r="AU305" s="162" t="s">
        <v>85</v>
      </c>
      <c r="AY305" s="18" t="s">
        <v>129</v>
      </c>
      <c r="BE305" s="163">
        <f>IF(N305="základní",J305,0)</f>
        <v>0</v>
      </c>
      <c r="BF305" s="163">
        <f>IF(N305="snížená",J305,0)</f>
        <v>0</v>
      </c>
      <c r="BG305" s="163">
        <f>IF(N305="zákl. přenesená",J305,0)</f>
        <v>0</v>
      </c>
      <c r="BH305" s="163">
        <f>IF(N305="sníž. přenesená",J305,0)</f>
        <v>0</v>
      </c>
      <c r="BI305" s="163">
        <f>IF(N305="nulová",J305,0)</f>
        <v>0</v>
      </c>
      <c r="BJ305" s="18" t="s">
        <v>83</v>
      </c>
      <c r="BK305" s="163">
        <f>ROUND(I305*H305,2)</f>
        <v>0</v>
      </c>
      <c r="BL305" s="18" t="s">
        <v>151</v>
      </c>
      <c r="BM305" s="162" t="s">
        <v>711</v>
      </c>
    </row>
    <row r="306" s="2" customFormat="1">
      <c r="A306" s="38"/>
      <c r="B306" s="39"/>
      <c r="C306" s="38"/>
      <c r="D306" s="190" t="s">
        <v>226</v>
      </c>
      <c r="E306" s="38"/>
      <c r="F306" s="191" t="s">
        <v>712</v>
      </c>
      <c r="G306" s="38"/>
      <c r="H306" s="38"/>
      <c r="I306" s="192"/>
      <c r="J306" s="38"/>
      <c r="K306" s="38"/>
      <c r="L306" s="39"/>
      <c r="M306" s="193"/>
      <c r="N306" s="194"/>
      <c r="O306" s="77"/>
      <c r="P306" s="77"/>
      <c r="Q306" s="77"/>
      <c r="R306" s="77"/>
      <c r="S306" s="77"/>
      <c r="T306" s="78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8" t="s">
        <v>226</v>
      </c>
      <c r="AU306" s="18" t="s">
        <v>85</v>
      </c>
    </row>
    <row r="307" s="15" customFormat="1">
      <c r="A307" s="15"/>
      <c r="B307" s="212"/>
      <c r="C307" s="15"/>
      <c r="D307" s="196" t="s">
        <v>228</v>
      </c>
      <c r="E307" s="213" t="s">
        <v>1</v>
      </c>
      <c r="F307" s="214" t="s">
        <v>713</v>
      </c>
      <c r="G307" s="15"/>
      <c r="H307" s="213" t="s">
        <v>1</v>
      </c>
      <c r="I307" s="215"/>
      <c r="J307" s="15"/>
      <c r="K307" s="15"/>
      <c r="L307" s="212"/>
      <c r="M307" s="216"/>
      <c r="N307" s="217"/>
      <c r="O307" s="217"/>
      <c r="P307" s="217"/>
      <c r="Q307" s="217"/>
      <c r="R307" s="217"/>
      <c r="S307" s="217"/>
      <c r="T307" s="218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13" t="s">
        <v>228</v>
      </c>
      <c r="AU307" s="213" t="s">
        <v>85</v>
      </c>
      <c r="AV307" s="15" t="s">
        <v>83</v>
      </c>
      <c r="AW307" s="15" t="s">
        <v>31</v>
      </c>
      <c r="AX307" s="15" t="s">
        <v>75</v>
      </c>
      <c r="AY307" s="213" t="s">
        <v>129</v>
      </c>
    </row>
    <row r="308" s="13" customFormat="1">
      <c r="A308" s="13"/>
      <c r="B308" s="195"/>
      <c r="C308" s="13"/>
      <c r="D308" s="196" t="s">
        <v>228</v>
      </c>
      <c r="E308" s="197" t="s">
        <v>1</v>
      </c>
      <c r="F308" s="198" t="s">
        <v>714</v>
      </c>
      <c r="G308" s="13"/>
      <c r="H308" s="199">
        <v>0.59999999999999998</v>
      </c>
      <c r="I308" s="200"/>
      <c r="J308" s="13"/>
      <c r="K308" s="13"/>
      <c r="L308" s="195"/>
      <c r="M308" s="201"/>
      <c r="N308" s="202"/>
      <c r="O308" s="202"/>
      <c r="P308" s="202"/>
      <c r="Q308" s="202"/>
      <c r="R308" s="202"/>
      <c r="S308" s="202"/>
      <c r="T308" s="20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7" t="s">
        <v>228</v>
      </c>
      <c r="AU308" s="197" t="s">
        <v>85</v>
      </c>
      <c r="AV308" s="13" t="s">
        <v>85</v>
      </c>
      <c r="AW308" s="13" t="s">
        <v>31</v>
      </c>
      <c r="AX308" s="13" t="s">
        <v>83</v>
      </c>
      <c r="AY308" s="197" t="s">
        <v>129</v>
      </c>
    </row>
    <row r="309" s="2" customFormat="1" ht="24.15" customHeight="1">
      <c r="A309" s="38"/>
      <c r="B309" s="150"/>
      <c r="C309" s="151" t="s">
        <v>715</v>
      </c>
      <c r="D309" s="151" t="s">
        <v>125</v>
      </c>
      <c r="E309" s="152" t="s">
        <v>716</v>
      </c>
      <c r="F309" s="153" t="s">
        <v>717</v>
      </c>
      <c r="G309" s="154" t="s">
        <v>247</v>
      </c>
      <c r="H309" s="155">
        <v>0.0070000000000000001</v>
      </c>
      <c r="I309" s="156"/>
      <c r="J309" s="157">
        <f>ROUND(I309*H309,2)</f>
        <v>0</v>
      </c>
      <c r="K309" s="153" t="s">
        <v>224</v>
      </c>
      <c r="L309" s="39"/>
      <c r="M309" s="158" t="s">
        <v>1</v>
      </c>
      <c r="N309" s="159" t="s">
        <v>40</v>
      </c>
      <c r="O309" s="77"/>
      <c r="P309" s="160">
        <f>O309*H309</f>
        <v>0</v>
      </c>
      <c r="Q309" s="160">
        <v>0</v>
      </c>
      <c r="R309" s="160">
        <f>Q309*H309</f>
        <v>0</v>
      </c>
      <c r="S309" s="160">
        <v>0</v>
      </c>
      <c r="T309" s="161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162" t="s">
        <v>151</v>
      </c>
      <c r="AT309" s="162" t="s">
        <v>125</v>
      </c>
      <c r="AU309" s="162" t="s">
        <v>85</v>
      </c>
      <c r="AY309" s="18" t="s">
        <v>129</v>
      </c>
      <c r="BE309" s="163">
        <f>IF(N309="základní",J309,0)</f>
        <v>0</v>
      </c>
      <c r="BF309" s="163">
        <f>IF(N309="snížená",J309,0)</f>
        <v>0</v>
      </c>
      <c r="BG309" s="163">
        <f>IF(N309="zákl. přenesená",J309,0)</f>
        <v>0</v>
      </c>
      <c r="BH309" s="163">
        <f>IF(N309="sníž. přenesená",J309,0)</f>
        <v>0</v>
      </c>
      <c r="BI309" s="163">
        <f>IF(N309="nulová",J309,0)</f>
        <v>0</v>
      </c>
      <c r="BJ309" s="18" t="s">
        <v>83</v>
      </c>
      <c r="BK309" s="163">
        <f>ROUND(I309*H309,2)</f>
        <v>0</v>
      </c>
      <c r="BL309" s="18" t="s">
        <v>151</v>
      </c>
      <c r="BM309" s="162" t="s">
        <v>718</v>
      </c>
    </row>
    <row r="310" s="2" customFormat="1">
      <c r="A310" s="38"/>
      <c r="B310" s="39"/>
      <c r="C310" s="38"/>
      <c r="D310" s="190" t="s">
        <v>226</v>
      </c>
      <c r="E310" s="38"/>
      <c r="F310" s="191" t="s">
        <v>719</v>
      </c>
      <c r="G310" s="38"/>
      <c r="H310" s="38"/>
      <c r="I310" s="192"/>
      <c r="J310" s="38"/>
      <c r="K310" s="38"/>
      <c r="L310" s="39"/>
      <c r="M310" s="193"/>
      <c r="N310" s="194"/>
      <c r="O310" s="77"/>
      <c r="P310" s="77"/>
      <c r="Q310" s="77"/>
      <c r="R310" s="77"/>
      <c r="S310" s="77"/>
      <c r="T310" s="7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8" t="s">
        <v>226</v>
      </c>
      <c r="AU310" s="18" t="s">
        <v>85</v>
      </c>
    </row>
    <row r="311" s="12" customFormat="1" ht="22.8" customHeight="1">
      <c r="A311" s="12"/>
      <c r="B311" s="177"/>
      <c r="C311" s="12"/>
      <c r="D311" s="178" t="s">
        <v>74</v>
      </c>
      <c r="E311" s="188" t="s">
        <v>297</v>
      </c>
      <c r="F311" s="188" t="s">
        <v>298</v>
      </c>
      <c r="G311" s="12"/>
      <c r="H311" s="12"/>
      <c r="I311" s="180"/>
      <c r="J311" s="189">
        <f>BK311</f>
        <v>0</v>
      </c>
      <c r="K311" s="12"/>
      <c r="L311" s="177"/>
      <c r="M311" s="182"/>
      <c r="N311" s="183"/>
      <c r="O311" s="183"/>
      <c r="P311" s="184">
        <f>SUM(P312:P346)</f>
        <v>0</v>
      </c>
      <c r="Q311" s="183"/>
      <c r="R311" s="184">
        <f>SUM(R312:R346)</f>
        <v>0.47630809999999996</v>
      </c>
      <c r="S311" s="183"/>
      <c r="T311" s="185">
        <f>SUM(T312:T346)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178" t="s">
        <v>85</v>
      </c>
      <c r="AT311" s="186" t="s">
        <v>74</v>
      </c>
      <c r="AU311" s="186" t="s">
        <v>83</v>
      </c>
      <c r="AY311" s="178" t="s">
        <v>129</v>
      </c>
      <c r="BK311" s="187">
        <f>SUM(BK312:BK346)</f>
        <v>0</v>
      </c>
    </row>
    <row r="312" s="2" customFormat="1" ht="33" customHeight="1">
      <c r="A312" s="38"/>
      <c r="B312" s="150"/>
      <c r="C312" s="151" t="s">
        <v>720</v>
      </c>
      <c r="D312" s="151" t="s">
        <v>125</v>
      </c>
      <c r="E312" s="152" t="s">
        <v>721</v>
      </c>
      <c r="F312" s="153" t="s">
        <v>722</v>
      </c>
      <c r="G312" s="154" t="s">
        <v>275</v>
      </c>
      <c r="H312" s="155">
        <v>10.58</v>
      </c>
      <c r="I312" s="156"/>
      <c r="J312" s="157">
        <f>ROUND(I312*H312,2)</f>
        <v>0</v>
      </c>
      <c r="K312" s="153" t="s">
        <v>224</v>
      </c>
      <c r="L312" s="39"/>
      <c r="M312" s="158" t="s">
        <v>1</v>
      </c>
      <c r="N312" s="159" t="s">
        <v>40</v>
      </c>
      <c r="O312" s="77"/>
      <c r="P312" s="160">
        <f>O312*H312</f>
        <v>0</v>
      </c>
      <c r="Q312" s="160">
        <v>0.00106</v>
      </c>
      <c r="R312" s="160">
        <f>Q312*H312</f>
        <v>0.011214800000000001</v>
      </c>
      <c r="S312" s="160">
        <v>0</v>
      </c>
      <c r="T312" s="161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162" t="s">
        <v>151</v>
      </c>
      <c r="AT312" s="162" t="s">
        <v>125</v>
      </c>
      <c r="AU312" s="162" t="s">
        <v>85</v>
      </c>
      <c r="AY312" s="18" t="s">
        <v>129</v>
      </c>
      <c r="BE312" s="163">
        <f>IF(N312="základní",J312,0)</f>
        <v>0</v>
      </c>
      <c r="BF312" s="163">
        <f>IF(N312="snížená",J312,0)</f>
        <v>0</v>
      </c>
      <c r="BG312" s="163">
        <f>IF(N312="zákl. přenesená",J312,0)</f>
        <v>0</v>
      </c>
      <c r="BH312" s="163">
        <f>IF(N312="sníž. přenesená",J312,0)</f>
        <v>0</v>
      </c>
      <c r="BI312" s="163">
        <f>IF(N312="nulová",J312,0)</f>
        <v>0</v>
      </c>
      <c r="BJ312" s="18" t="s">
        <v>83</v>
      </c>
      <c r="BK312" s="163">
        <f>ROUND(I312*H312,2)</f>
        <v>0</v>
      </c>
      <c r="BL312" s="18" t="s">
        <v>151</v>
      </c>
      <c r="BM312" s="162" t="s">
        <v>723</v>
      </c>
    </row>
    <row r="313" s="2" customFormat="1">
      <c r="A313" s="38"/>
      <c r="B313" s="39"/>
      <c r="C313" s="38"/>
      <c r="D313" s="190" t="s">
        <v>226</v>
      </c>
      <c r="E313" s="38"/>
      <c r="F313" s="191" t="s">
        <v>724</v>
      </c>
      <c r="G313" s="38"/>
      <c r="H313" s="38"/>
      <c r="I313" s="192"/>
      <c r="J313" s="38"/>
      <c r="K313" s="38"/>
      <c r="L313" s="39"/>
      <c r="M313" s="193"/>
      <c r="N313" s="194"/>
      <c r="O313" s="77"/>
      <c r="P313" s="77"/>
      <c r="Q313" s="77"/>
      <c r="R313" s="77"/>
      <c r="S313" s="77"/>
      <c r="T313" s="7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8" t="s">
        <v>226</v>
      </c>
      <c r="AU313" s="18" t="s">
        <v>85</v>
      </c>
    </row>
    <row r="314" s="15" customFormat="1">
      <c r="A314" s="15"/>
      <c r="B314" s="212"/>
      <c r="C314" s="15"/>
      <c r="D314" s="196" t="s">
        <v>228</v>
      </c>
      <c r="E314" s="213" t="s">
        <v>1</v>
      </c>
      <c r="F314" s="214" t="s">
        <v>324</v>
      </c>
      <c r="G314" s="15"/>
      <c r="H314" s="213" t="s">
        <v>1</v>
      </c>
      <c r="I314" s="215"/>
      <c r="J314" s="15"/>
      <c r="K314" s="15"/>
      <c r="L314" s="212"/>
      <c r="M314" s="216"/>
      <c r="N314" s="217"/>
      <c r="O314" s="217"/>
      <c r="P314" s="217"/>
      <c r="Q314" s="217"/>
      <c r="R314" s="217"/>
      <c r="S314" s="217"/>
      <c r="T314" s="218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13" t="s">
        <v>228</v>
      </c>
      <c r="AU314" s="213" t="s">
        <v>85</v>
      </c>
      <c r="AV314" s="15" t="s">
        <v>83</v>
      </c>
      <c r="AW314" s="15" t="s">
        <v>31</v>
      </c>
      <c r="AX314" s="15" t="s">
        <v>75</v>
      </c>
      <c r="AY314" s="213" t="s">
        <v>129</v>
      </c>
    </row>
    <row r="315" s="15" customFormat="1">
      <c r="A315" s="15"/>
      <c r="B315" s="212"/>
      <c r="C315" s="15"/>
      <c r="D315" s="196" t="s">
        <v>228</v>
      </c>
      <c r="E315" s="213" t="s">
        <v>1</v>
      </c>
      <c r="F315" s="214" t="s">
        <v>725</v>
      </c>
      <c r="G315" s="15"/>
      <c r="H315" s="213" t="s">
        <v>1</v>
      </c>
      <c r="I315" s="215"/>
      <c r="J315" s="15"/>
      <c r="K315" s="15"/>
      <c r="L315" s="212"/>
      <c r="M315" s="216"/>
      <c r="N315" s="217"/>
      <c r="O315" s="217"/>
      <c r="P315" s="217"/>
      <c r="Q315" s="217"/>
      <c r="R315" s="217"/>
      <c r="S315" s="217"/>
      <c r="T315" s="218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13" t="s">
        <v>228</v>
      </c>
      <c r="AU315" s="213" t="s">
        <v>85</v>
      </c>
      <c r="AV315" s="15" t="s">
        <v>83</v>
      </c>
      <c r="AW315" s="15" t="s">
        <v>31</v>
      </c>
      <c r="AX315" s="15" t="s">
        <v>75</v>
      </c>
      <c r="AY315" s="213" t="s">
        <v>129</v>
      </c>
    </row>
    <row r="316" s="13" customFormat="1">
      <c r="A316" s="13"/>
      <c r="B316" s="195"/>
      <c r="C316" s="13"/>
      <c r="D316" s="196" t="s">
        <v>228</v>
      </c>
      <c r="E316" s="197" t="s">
        <v>1</v>
      </c>
      <c r="F316" s="198" t="s">
        <v>726</v>
      </c>
      <c r="G316" s="13"/>
      <c r="H316" s="199">
        <v>5.7599999999999998</v>
      </c>
      <c r="I316" s="200"/>
      <c r="J316" s="13"/>
      <c r="K316" s="13"/>
      <c r="L316" s="195"/>
      <c r="M316" s="201"/>
      <c r="N316" s="202"/>
      <c r="O316" s="202"/>
      <c r="P316" s="202"/>
      <c r="Q316" s="202"/>
      <c r="R316" s="202"/>
      <c r="S316" s="202"/>
      <c r="T316" s="20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7" t="s">
        <v>228</v>
      </c>
      <c r="AU316" s="197" t="s">
        <v>85</v>
      </c>
      <c r="AV316" s="13" t="s">
        <v>85</v>
      </c>
      <c r="AW316" s="13" t="s">
        <v>31</v>
      </c>
      <c r="AX316" s="13" t="s">
        <v>75</v>
      </c>
      <c r="AY316" s="197" t="s">
        <v>129</v>
      </c>
    </row>
    <row r="317" s="13" customFormat="1">
      <c r="A317" s="13"/>
      <c r="B317" s="195"/>
      <c r="C317" s="13"/>
      <c r="D317" s="196" t="s">
        <v>228</v>
      </c>
      <c r="E317" s="197" t="s">
        <v>1</v>
      </c>
      <c r="F317" s="198" t="s">
        <v>727</v>
      </c>
      <c r="G317" s="13"/>
      <c r="H317" s="199">
        <v>4.8200000000000003</v>
      </c>
      <c r="I317" s="200"/>
      <c r="J317" s="13"/>
      <c r="K317" s="13"/>
      <c r="L317" s="195"/>
      <c r="M317" s="201"/>
      <c r="N317" s="202"/>
      <c r="O317" s="202"/>
      <c r="P317" s="202"/>
      <c r="Q317" s="202"/>
      <c r="R317" s="202"/>
      <c r="S317" s="202"/>
      <c r="T317" s="20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7" t="s">
        <v>228</v>
      </c>
      <c r="AU317" s="197" t="s">
        <v>85</v>
      </c>
      <c r="AV317" s="13" t="s">
        <v>85</v>
      </c>
      <c r="AW317" s="13" t="s">
        <v>31</v>
      </c>
      <c r="AX317" s="13" t="s">
        <v>75</v>
      </c>
      <c r="AY317" s="197" t="s">
        <v>129</v>
      </c>
    </row>
    <row r="318" s="14" customFormat="1">
      <c r="A318" s="14"/>
      <c r="B318" s="204"/>
      <c r="C318" s="14"/>
      <c r="D318" s="196" t="s">
        <v>228</v>
      </c>
      <c r="E318" s="205" t="s">
        <v>1</v>
      </c>
      <c r="F318" s="206" t="s">
        <v>238</v>
      </c>
      <c r="G318" s="14"/>
      <c r="H318" s="207">
        <v>10.58</v>
      </c>
      <c r="I318" s="208"/>
      <c r="J318" s="14"/>
      <c r="K318" s="14"/>
      <c r="L318" s="204"/>
      <c r="M318" s="209"/>
      <c r="N318" s="210"/>
      <c r="O318" s="210"/>
      <c r="P318" s="210"/>
      <c r="Q318" s="210"/>
      <c r="R318" s="210"/>
      <c r="S318" s="210"/>
      <c r="T318" s="21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05" t="s">
        <v>228</v>
      </c>
      <c r="AU318" s="205" t="s">
        <v>85</v>
      </c>
      <c r="AV318" s="14" t="s">
        <v>128</v>
      </c>
      <c r="AW318" s="14" t="s">
        <v>31</v>
      </c>
      <c r="AX318" s="14" t="s">
        <v>83</v>
      </c>
      <c r="AY318" s="205" t="s">
        <v>129</v>
      </c>
    </row>
    <row r="319" s="2" customFormat="1" ht="33" customHeight="1">
      <c r="A319" s="38"/>
      <c r="B319" s="150"/>
      <c r="C319" s="151" t="s">
        <v>728</v>
      </c>
      <c r="D319" s="151" t="s">
        <v>125</v>
      </c>
      <c r="E319" s="152" t="s">
        <v>721</v>
      </c>
      <c r="F319" s="153" t="s">
        <v>722</v>
      </c>
      <c r="G319" s="154" t="s">
        <v>275</v>
      </c>
      <c r="H319" s="155">
        <v>35.149999999999999</v>
      </c>
      <c r="I319" s="156"/>
      <c r="J319" s="157">
        <f>ROUND(I319*H319,2)</f>
        <v>0</v>
      </c>
      <c r="K319" s="153" t="s">
        <v>224</v>
      </c>
      <c r="L319" s="39"/>
      <c r="M319" s="158" t="s">
        <v>1</v>
      </c>
      <c r="N319" s="159" t="s">
        <v>40</v>
      </c>
      <c r="O319" s="77"/>
      <c r="P319" s="160">
        <f>O319*H319</f>
        <v>0</v>
      </c>
      <c r="Q319" s="160">
        <v>0.00106</v>
      </c>
      <c r="R319" s="160">
        <f>Q319*H319</f>
        <v>0.037259</v>
      </c>
      <c r="S319" s="160">
        <v>0</v>
      </c>
      <c r="T319" s="161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162" t="s">
        <v>151</v>
      </c>
      <c r="AT319" s="162" t="s">
        <v>125</v>
      </c>
      <c r="AU319" s="162" t="s">
        <v>85</v>
      </c>
      <c r="AY319" s="18" t="s">
        <v>129</v>
      </c>
      <c r="BE319" s="163">
        <f>IF(N319="základní",J319,0)</f>
        <v>0</v>
      </c>
      <c r="BF319" s="163">
        <f>IF(N319="snížená",J319,0)</f>
        <v>0</v>
      </c>
      <c r="BG319" s="163">
        <f>IF(N319="zákl. přenesená",J319,0)</f>
        <v>0</v>
      </c>
      <c r="BH319" s="163">
        <f>IF(N319="sníž. přenesená",J319,0)</f>
        <v>0</v>
      </c>
      <c r="BI319" s="163">
        <f>IF(N319="nulová",J319,0)</f>
        <v>0</v>
      </c>
      <c r="BJ319" s="18" t="s">
        <v>83</v>
      </c>
      <c r="BK319" s="163">
        <f>ROUND(I319*H319,2)</f>
        <v>0</v>
      </c>
      <c r="BL319" s="18" t="s">
        <v>151</v>
      </c>
      <c r="BM319" s="162" t="s">
        <v>729</v>
      </c>
    </row>
    <row r="320" s="2" customFormat="1">
      <c r="A320" s="38"/>
      <c r="B320" s="39"/>
      <c r="C320" s="38"/>
      <c r="D320" s="190" t="s">
        <v>226</v>
      </c>
      <c r="E320" s="38"/>
      <c r="F320" s="191" t="s">
        <v>724</v>
      </c>
      <c r="G320" s="38"/>
      <c r="H320" s="38"/>
      <c r="I320" s="192"/>
      <c r="J320" s="38"/>
      <c r="K320" s="38"/>
      <c r="L320" s="39"/>
      <c r="M320" s="193"/>
      <c r="N320" s="194"/>
      <c r="O320" s="77"/>
      <c r="P320" s="77"/>
      <c r="Q320" s="77"/>
      <c r="R320" s="77"/>
      <c r="S320" s="77"/>
      <c r="T320" s="7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8" t="s">
        <v>226</v>
      </c>
      <c r="AU320" s="18" t="s">
        <v>85</v>
      </c>
    </row>
    <row r="321" s="2" customFormat="1" ht="33" customHeight="1">
      <c r="A321" s="38"/>
      <c r="B321" s="150"/>
      <c r="C321" s="151" t="s">
        <v>730</v>
      </c>
      <c r="D321" s="151" t="s">
        <v>125</v>
      </c>
      <c r="E321" s="152" t="s">
        <v>463</v>
      </c>
      <c r="F321" s="153" t="s">
        <v>464</v>
      </c>
      <c r="G321" s="154" t="s">
        <v>275</v>
      </c>
      <c r="H321" s="155">
        <v>35.149999999999999</v>
      </c>
      <c r="I321" s="156"/>
      <c r="J321" s="157">
        <f>ROUND(I321*H321,2)</f>
        <v>0</v>
      </c>
      <c r="K321" s="153" t="s">
        <v>224</v>
      </c>
      <c r="L321" s="39"/>
      <c r="M321" s="158" t="s">
        <v>1</v>
      </c>
      <c r="N321" s="159" t="s">
        <v>40</v>
      </c>
      <c r="O321" s="77"/>
      <c r="P321" s="160">
        <f>O321*H321</f>
        <v>0</v>
      </c>
      <c r="Q321" s="160">
        <v>0.0020899999999999998</v>
      </c>
      <c r="R321" s="160">
        <f>Q321*H321</f>
        <v>0.073463499999999987</v>
      </c>
      <c r="S321" s="160">
        <v>0</v>
      </c>
      <c r="T321" s="161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162" t="s">
        <v>151</v>
      </c>
      <c r="AT321" s="162" t="s">
        <v>125</v>
      </c>
      <c r="AU321" s="162" t="s">
        <v>85</v>
      </c>
      <c r="AY321" s="18" t="s">
        <v>129</v>
      </c>
      <c r="BE321" s="163">
        <f>IF(N321="základní",J321,0)</f>
        <v>0</v>
      </c>
      <c r="BF321" s="163">
        <f>IF(N321="snížená",J321,0)</f>
        <v>0</v>
      </c>
      <c r="BG321" s="163">
        <f>IF(N321="zákl. přenesená",J321,0)</f>
        <v>0</v>
      </c>
      <c r="BH321" s="163">
        <f>IF(N321="sníž. přenesená",J321,0)</f>
        <v>0</v>
      </c>
      <c r="BI321" s="163">
        <f>IF(N321="nulová",J321,0)</f>
        <v>0</v>
      </c>
      <c r="BJ321" s="18" t="s">
        <v>83</v>
      </c>
      <c r="BK321" s="163">
        <f>ROUND(I321*H321,2)</f>
        <v>0</v>
      </c>
      <c r="BL321" s="18" t="s">
        <v>151</v>
      </c>
      <c r="BM321" s="162" t="s">
        <v>731</v>
      </c>
    </row>
    <row r="322" s="2" customFormat="1">
      <c r="A322" s="38"/>
      <c r="B322" s="39"/>
      <c r="C322" s="38"/>
      <c r="D322" s="190" t="s">
        <v>226</v>
      </c>
      <c r="E322" s="38"/>
      <c r="F322" s="191" t="s">
        <v>466</v>
      </c>
      <c r="G322" s="38"/>
      <c r="H322" s="38"/>
      <c r="I322" s="192"/>
      <c r="J322" s="38"/>
      <c r="K322" s="38"/>
      <c r="L322" s="39"/>
      <c r="M322" s="193"/>
      <c r="N322" s="194"/>
      <c r="O322" s="77"/>
      <c r="P322" s="77"/>
      <c r="Q322" s="77"/>
      <c r="R322" s="77"/>
      <c r="S322" s="77"/>
      <c r="T322" s="7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8" t="s">
        <v>226</v>
      </c>
      <c r="AU322" s="18" t="s">
        <v>85</v>
      </c>
    </row>
    <row r="323" s="2" customFormat="1" ht="24.15" customHeight="1">
      <c r="A323" s="38"/>
      <c r="B323" s="150"/>
      <c r="C323" s="151" t="s">
        <v>732</v>
      </c>
      <c r="D323" s="151" t="s">
        <v>125</v>
      </c>
      <c r="E323" s="152" t="s">
        <v>733</v>
      </c>
      <c r="F323" s="153" t="s">
        <v>734</v>
      </c>
      <c r="G323" s="154" t="s">
        <v>275</v>
      </c>
      <c r="H323" s="155">
        <v>10.58</v>
      </c>
      <c r="I323" s="156"/>
      <c r="J323" s="157">
        <f>ROUND(I323*H323,2)</f>
        <v>0</v>
      </c>
      <c r="K323" s="153" t="s">
        <v>224</v>
      </c>
      <c r="L323" s="39"/>
      <c r="M323" s="158" t="s">
        <v>1</v>
      </c>
      <c r="N323" s="159" t="s">
        <v>40</v>
      </c>
      <c r="O323" s="77"/>
      <c r="P323" s="160">
        <f>O323*H323</f>
        <v>0</v>
      </c>
      <c r="Q323" s="160">
        <v>0.00077999999999999999</v>
      </c>
      <c r="R323" s="160">
        <f>Q323*H323</f>
        <v>0.0082524</v>
      </c>
      <c r="S323" s="160">
        <v>0</v>
      </c>
      <c r="T323" s="161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162" t="s">
        <v>151</v>
      </c>
      <c r="AT323" s="162" t="s">
        <v>125</v>
      </c>
      <c r="AU323" s="162" t="s">
        <v>85</v>
      </c>
      <c r="AY323" s="18" t="s">
        <v>129</v>
      </c>
      <c r="BE323" s="163">
        <f>IF(N323="základní",J323,0)</f>
        <v>0</v>
      </c>
      <c r="BF323" s="163">
        <f>IF(N323="snížená",J323,0)</f>
        <v>0</v>
      </c>
      <c r="BG323" s="163">
        <f>IF(N323="zákl. přenesená",J323,0)</f>
        <v>0</v>
      </c>
      <c r="BH323" s="163">
        <f>IF(N323="sníž. přenesená",J323,0)</f>
        <v>0</v>
      </c>
      <c r="BI323" s="163">
        <f>IF(N323="nulová",J323,0)</f>
        <v>0</v>
      </c>
      <c r="BJ323" s="18" t="s">
        <v>83</v>
      </c>
      <c r="BK323" s="163">
        <f>ROUND(I323*H323,2)</f>
        <v>0</v>
      </c>
      <c r="BL323" s="18" t="s">
        <v>151</v>
      </c>
      <c r="BM323" s="162" t="s">
        <v>735</v>
      </c>
    </row>
    <row r="324" s="2" customFormat="1">
      <c r="A324" s="38"/>
      <c r="B324" s="39"/>
      <c r="C324" s="38"/>
      <c r="D324" s="190" t="s">
        <v>226</v>
      </c>
      <c r="E324" s="38"/>
      <c r="F324" s="191" t="s">
        <v>736</v>
      </c>
      <c r="G324" s="38"/>
      <c r="H324" s="38"/>
      <c r="I324" s="192"/>
      <c r="J324" s="38"/>
      <c r="K324" s="38"/>
      <c r="L324" s="39"/>
      <c r="M324" s="193"/>
      <c r="N324" s="194"/>
      <c r="O324" s="77"/>
      <c r="P324" s="77"/>
      <c r="Q324" s="77"/>
      <c r="R324" s="77"/>
      <c r="S324" s="77"/>
      <c r="T324" s="78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8" t="s">
        <v>226</v>
      </c>
      <c r="AU324" s="18" t="s">
        <v>85</v>
      </c>
    </row>
    <row r="325" s="13" customFormat="1">
      <c r="A325" s="13"/>
      <c r="B325" s="195"/>
      <c r="C325" s="13"/>
      <c r="D325" s="196" t="s">
        <v>228</v>
      </c>
      <c r="E325" s="197" t="s">
        <v>1</v>
      </c>
      <c r="F325" s="198" t="s">
        <v>726</v>
      </c>
      <c r="G325" s="13"/>
      <c r="H325" s="199">
        <v>5.7599999999999998</v>
      </c>
      <c r="I325" s="200"/>
      <c r="J325" s="13"/>
      <c r="K325" s="13"/>
      <c r="L325" s="195"/>
      <c r="M325" s="201"/>
      <c r="N325" s="202"/>
      <c r="O325" s="202"/>
      <c r="P325" s="202"/>
      <c r="Q325" s="202"/>
      <c r="R325" s="202"/>
      <c r="S325" s="202"/>
      <c r="T325" s="20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7" t="s">
        <v>228</v>
      </c>
      <c r="AU325" s="197" t="s">
        <v>85</v>
      </c>
      <c r="AV325" s="13" t="s">
        <v>85</v>
      </c>
      <c r="AW325" s="13" t="s">
        <v>31</v>
      </c>
      <c r="AX325" s="13" t="s">
        <v>75</v>
      </c>
      <c r="AY325" s="197" t="s">
        <v>129</v>
      </c>
    </row>
    <row r="326" s="13" customFormat="1">
      <c r="A326" s="13"/>
      <c r="B326" s="195"/>
      <c r="C326" s="13"/>
      <c r="D326" s="196" t="s">
        <v>228</v>
      </c>
      <c r="E326" s="197" t="s">
        <v>1</v>
      </c>
      <c r="F326" s="198" t="s">
        <v>727</v>
      </c>
      <c r="G326" s="13"/>
      <c r="H326" s="199">
        <v>4.8200000000000003</v>
      </c>
      <c r="I326" s="200"/>
      <c r="J326" s="13"/>
      <c r="K326" s="13"/>
      <c r="L326" s="195"/>
      <c r="M326" s="201"/>
      <c r="N326" s="202"/>
      <c r="O326" s="202"/>
      <c r="P326" s="202"/>
      <c r="Q326" s="202"/>
      <c r="R326" s="202"/>
      <c r="S326" s="202"/>
      <c r="T326" s="20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7" t="s">
        <v>228</v>
      </c>
      <c r="AU326" s="197" t="s">
        <v>85</v>
      </c>
      <c r="AV326" s="13" t="s">
        <v>85</v>
      </c>
      <c r="AW326" s="13" t="s">
        <v>31</v>
      </c>
      <c r="AX326" s="13" t="s">
        <v>75</v>
      </c>
      <c r="AY326" s="197" t="s">
        <v>129</v>
      </c>
    </row>
    <row r="327" s="14" customFormat="1">
      <c r="A327" s="14"/>
      <c r="B327" s="204"/>
      <c r="C327" s="14"/>
      <c r="D327" s="196" t="s">
        <v>228</v>
      </c>
      <c r="E327" s="205" t="s">
        <v>1</v>
      </c>
      <c r="F327" s="206" t="s">
        <v>238</v>
      </c>
      <c r="G327" s="14"/>
      <c r="H327" s="207">
        <v>10.58</v>
      </c>
      <c r="I327" s="208"/>
      <c r="J327" s="14"/>
      <c r="K327" s="14"/>
      <c r="L327" s="204"/>
      <c r="M327" s="209"/>
      <c r="N327" s="210"/>
      <c r="O327" s="210"/>
      <c r="P327" s="210"/>
      <c r="Q327" s="210"/>
      <c r="R327" s="210"/>
      <c r="S327" s="210"/>
      <c r="T327" s="21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05" t="s">
        <v>228</v>
      </c>
      <c r="AU327" s="205" t="s">
        <v>85</v>
      </c>
      <c r="AV327" s="14" t="s">
        <v>128</v>
      </c>
      <c r="AW327" s="14" t="s">
        <v>31</v>
      </c>
      <c r="AX327" s="14" t="s">
        <v>83</v>
      </c>
      <c r="AY327" s="205" t="s">
        <v>129</v>
      </c>
    </row>
    <row r="328" s="2" customFormat="1" ht="24.15" customHeight="1">
      <c r="A328" s="38"/>
      <c r="B328" s="150"/>
      <c r="C328" s="151" t="s">
        <v>737</v>
      </c>
      <c r="D328" s="151" t="s">
        <v>125</v>
      </c>
      <c r="E328" s="152" t="s">
        <v>738</v>
      </c>
      <c r="F328" s="153" t="s">
        <v>739</v>
      </c>
      <c r="G328" s="154" t="s">
        <v>275</v>
      </c>
      <c r="H328" s="155">
        <v>1.8999999999999999</v>
      </c>
      <c r="I328" s="156"/>
      <c r="J328" s="157">
        <f>ROUND(I328*H328,2)</f>
        <v>0</v>
      </c>
      <c r="K328" s="153" t="s">
        <v>224</v>
      </c>
      <c r="L328" s="39"/>
      <c r="M328" s="158" t="s">
        <v>1</v>
      </c>
      <c r="N328" s="159" t="s">
        <v>40</v>
      </c>
      <c r="O328" s="77"/>
      <c r="P328" s="160">
        <f>O328*H328</f>
        <v>0</v>
      </c>
      <c r="Q328" s="160">
        <v>0.0025999999999999999</v>
      </c>
      <c r="R328" s="160">
        <f>Q328*H328</f>
        <v>0.0049399999999999999</v>
      </c>
      <c r="S328" s="160">
        <v>0</v>
      </c>
      <c r="T328" s="161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162" t="s">
        <v>151</v>
      </c>
      <c r="AT328" s="162" t="s">
        <v>125</v>
      </c>
      <c r="AU328" s="162" t="s">
        <v>85</v>
      </c>
      <c r="AY328" s="18" t="s">
        <v>129</v>
      </c>
      <c r="BE328" s="163">
        <f>IF(N328="základní",J328,0)</f>
        <v>0</v>
      </c>
      <c r="BF328" s="163">
        <f>IF(N328="snížená",J328,0)</f>
        <v>0</v>
      </c>
      <c r="BG328" s="163">
        <f>IF(N328="zákl. přenesená",J328,0)</f>
        <v>0</v>
      </c>
      <c r="BH328" s="163">
        <f>IF(N328="sníž. přenesená",J328,0)</f>
        <v>0</v>
      </c>
      <c r="BI328" s="163">
        <f>IF(N328="nulová",J328,0)</f>
        <v>0</v>
      </c>
      <c r="BJ328" s="18" t="s">
        <v>83</v>
      </c>
      <c r="BK328" s="163">
        <f>ROUND(I328*H328,2)</f>
        <v>0</v>
      </c>
      <c r="BL328" s="18" t="s">
        <v>151</v>
      </c>
      <c r="BM328" s="162" t="s">
        <v>740</v>
      </c>
    </row>
    <row r="329" s="2" customFormat="1">
      <c r="A329" s="38"/>
      <c r="B329" s="39"/>
      <c r="C329" s="38"/>
      <c r="D329" s="190" t="s">
        <v>226</v>
      </c>
      <c r="E329" s="38"/>
      <c r="F329" s="191" t="s">
        <v>741</v>
      </c>
      <c r="G329" s="38"/>
      <c r="H329" s="38"/>
      <c r="I329" s="192"/>
      <c r="J329" s="38"/>
      <c r="K329" s="38"/>
      <c r="L329" s="39"/>
      <c r="M329" s="193"/>
      <c r="N329" s="194"/>
      <c r="O329" s="77"/>
      <c r="P329" s="77"/>
      <c r="Q329" s="77"/>
      <c r="R329" s="77"/>
      <c r="S329" s="77"/>
      <c r="T329" s="78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8" t="s">
        <v>226</v>
      </c>
      <c r="AU329" s="18" t="s">
        <v>85</v>
      </c>
    </row>
    <row r="330" s="13" customFormat="1">
      <c r="A330" s="13"/>
      <c r="B330" s="195"/>
      <c r="C330" s="13"/>
      <c r="D330" s="196" t="s">
        <v>228</v>
      </c>
      <c r="E330" s="197" t="s">
        <v>1</v>
      </c>
      <c r="F330" s="198" t="s">
        <v>742</v>
      </c>
      <c r="G330" s="13"/>
      <c r="H330" s="199">
        <v>1.2</v>
      </c>
      <c r="I330" s="200"/>
      <c r="J330" s="13"/>
      <c r="K330" s="13"/>
      <c r="L330" s="195"/>
      <c r="M330" s="201"/>
      <c r="N330" s="202"/>
      <c r="O330" s="202"/>
      <c r="P330" s="202"/>
      <c r="Q330" s="202"/>
      <c r="R330" s="202"/>
      <c r="S330" s="202"/>
      <c r="T330" s="20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97" t="s">
        <v>228</v>
      </c>
      <c r="AU330" s="197" t="s">
        <v>85</v>
      </c>
      <c r="AV330" s="13" t="s">
        <v>85</v>
      </c>
      <c r="AW330" s="13" t="s">
        <v>31</v>
      </c>
      <c r="AX330" s="13" t="s">
        <v>75</v>
      </c>
      <c r="AY330" s="197" t="s">
        <v>129</v>
      </c>
    </row>
    <row r="331" s="13" customFormat="1">
      <c r="A331" s="13"/>
      <c r="B331" s="195"/>
      <c r="C331" s="13"/>
      <c r="D331" s="196" t="s">
        <v>228</v>
      </c>
      <c r="E331" s="197" t="s">
        <v>1</v>
      </c>
      <c r="F331" s="198" t="s">
        <v>743</v>
      </c>
      <c r="G331" s="13"/>
      <c r="H331" s="199">
        <v>0.69999999999999996</v>
      </c>
      <c r="I331" s="200"/>
      <c r="J331" s="13"/>
      <c r="K331" s="13"/>
      <c r="L331" s="195"/>
      <c r="M331" s="201"/>
      <c r="N331" s="202"/>
      <c r="O331" s="202"/>
      <c r="P331" s="202"/>
      <c r="Q331" s="202"/>
      <c r="R331" s="202"/>
      <c r="S331" s="202"/>
      <c r="T331" s="20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7" t="s">
        <v>228</v>
      </c>
      <c r="AU331" s="197" t="s">
        <v>85</v>
      </c>
      <c r="AV331" s="13" t="s">
        <v>85</v>
      </c>
      <c r="AW331" s="13" t="s">
        <v>31</v>
      </c>
      <c r="AX331" s="13" t="s">
        <v>75</v>
      </c>
      <c r="AY331" s="197" t="s">
        <v>129</v>
      </c>
    </row>
    <row r="332" s="14" customFormat="1">
      <c r="A332" s="14"/>
      <c r="B332" s="204"/>
      <c r="C332" s="14"/>
      <c r="D332" s="196" t="s">
        <v>228</v>
      </c>
      <c r="E332" s="205" t="s">
        <v>1</v>
      </c>
      <c r="F332" s="206" t="s">
        <v>238</v>
      </c>
      <c r="G332" s="14"/>
      <c r="H332" s="207">
        <v>1.8999999999999999</v>
      </c>
      <c r="I332" s="208"/>
      <c r="J332" s="14"/>
      <c r="K332" s="14"/>
      <c r="L332" s="204"/>
      <c r="M332" s="209"/>
      <c r="N332" s="210"/>
      <c r="O332" s="210"/>
      <c r="P332" s="210"/>
      <c r="Q332" s="210"/>
      <c r="R332" s="210"/>
      <c r="S332" s="210"/>
      <c r="T332" s="21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05" t="s">
        <v>228</v>
      </c>
      <c r="AU332" s="205" t="s">
        <v>85</v>
      </c>
      <c r="AV332" s="14" t="s">
        <v>128</v>
      </c>
      <c r="AW332" s="14" t="s">
        <v>31</v>
      </c>
      <c r="AX332" s="14" t="s">
        <v>83</v>
      </c>
      <c r="AY332" s="205" t="s">
        <v>129</v>
      </c>
    </row>
    <row r="333" s="2" customFormat="1" ht="33" customHeight="1">
      <c r="A333" s="38"/>
      <c r="B333" s="150"/>
      <c r="C333" s="151" t="s">
        <v>744</v>
      </c>
      <c r="D333" s="151" t="s">
        <v>125</v>
      </c>
      <c r="E333" s="152" t="s">
        <v>745</v>
      </c>
      <c r="F333" s="153" t="s">
        <v>746</v>
      </c>
      <c r="G333" s="154" t="s">
        <v>275</v>
      </c>
      <c r="H333" s="155">
        <v>6.2999999999999998</v>
      </c>
      <c r="I333" s="156"/>
      <c r="J333" s="157">
        <f>ROUND(I333*H333,2)</f>
        <v>0</v>
      </c>
      <c r="K333" s="153" t="s">
        <v>224</v>
      </c>
      <c r="L333" s="39"/>
      <c r="M333" s="158" t="s">
        <v>1</v>
      </c>
      <c r="N333" s="159" t="s">
        <v>40</v>
      </c>
      <c r="O333" s="77"/>
      <c r="P333" s="160">
        <f>O333*H333</f>
        <v>0</v>
      </c>
      <c r="Q333" s="160">
        <v>0.0058399999999999997</v>
      </c>
      <c r="R333" s="160">
        <f>Q333*H333</f>
        <v>0.036791999999999998</v>
      </c>
      <c r="S333" s="160">
        <v>0</v>
      </c>
      <c r="T333" s="161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162" t="s">
        <v>151</v>
      </c>
      <c r="AT333" s="162" t="s">
        <v>125</v>
      </c>
      <c r="AU333" s="162" t="s">
        <v>85</v>
      </c>
      <c r="AY333" s="18" t="s">
        <v>129</v>
      </c>
      <c r="BE333" s="163">
        <f>IF(N333="základní",J333,0)</f>
        <v>0</v>
      </c>
      <c r="BF333" s="163">
        <f>IF(N333="snížená",J333,0)</f>
        <v>0</v>
      </c>
      <c r="BG333" s="163">
        <f>IF(N333="zákl. přenesená",J333,0)</f>
        <v>0</v>
      </c>
      <c r="BH333" s="163">
        <f>IF(N333="sníž. přenesená",J333,0)</f>
        <v>0</v>
      </c>
      <c r="BI333" s="163">
        <f>IF(N333="nulová",J333,0)</f>
        <v>0</v>
      </c>
      <c r="BJ333" s="18" t="s">
        <v>83</v>
      </c>
      <c r="BK333" s="163">
        <f>ROUND(I333*H333,2)</f>
        <v>0</v>
      </c>
      <c r="BL333" s="18" t="s">
        <v>151</v>
      </c>
      <c r="BM333" s="162" t="s">
        <v>747</v>
      </c>
    </row>
    <row r="334" s="2" customFormat="1">
      <c r="A334" s="38"/>
      <c r="B334" s="39"/>
      <c r="C334" s="38"/>
      <c r="D334" s="190" t="s">
        <v>226</v>
      </c>
      <c r="E334" s="38"/>
      <c r="F334" s="191" t="s">
        <v>748</v>
      </c>
      <c r="G334" s="38"/>
      <c r="H334" s="38"/>
      <c r="I334" s="192"/>
      <c r="J334" s="38"/>
      <c r="K334" s="38"/>
      <c r="L334" s="39"/>
      <c r="M334" s="193"/>
      <c r="N334" s="194"/>
      <c r="O334" s="77"/>
      <c r="P334" s="77"/>
      <c r="Q334" s="77"/>
      <c r="R334" s="77"/>
      <c r="S334" s="77"/>
      <c r="T334" s="78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8" t="s">
        <v>226</v>
      </c>
      <c r="AU334" s="18" t="s">
        <v>85</v>
      </c>
    </row>
    <row r="335" s="2" customFormat="1" ht="33" customHeight="1">
      <c r="A335" s="38"/>
      <c r="B335" s="150"/>
      <c r="C335" s="151" t="s">
        <v>749</v>
      </c>
      <c r="D335" s="151" t="s">
        <v>125</v>
      </c>
      <c r="E335" s="152" t="s">
        <v>745</v>
      </c>
      <c r="F335" s="153" t="s">
        <v>746</v>
      </c>
      <c r="G335" s="154" t="s">
        <v>275</v>
      </c>
      <c r="H335" s="155">
        <v>13.18</v>
      </c>
      <c r="I335" s="156"/>
      <c r="J335" s="157">
        <f>ROUND(I335*H335,2)</f>
        <v>0</v>
      </c>
      <c r="K335" s="153" t="s">
        <v>224</v>
      </c>
      <c r="L335" s="39"/>
      <c r="M335" s="158" t="s">
        <v>1</v>
      </c>
      <c r="N335" s="159" t="s">
        <v>40</v>
      </c>
      <c r="O335" s="77"/>
      <c r="P335" s="160">
        <f>O335*H335</f>
        <v>0</v>
      </c>
      <c r="Q335" s="160">
        <v>0.0058399999999999997</v>
      </c>
      <c r="R335" s="160">
        <f>Q335*H335</f>
        <v>0.07697119999999999</v>
      </c>
      <c r="S335" s="160">
        <v>0</v>
      </c>
      <c r="T335" s="161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162" t="s">
        <v>151</v>
      </c>
      <c r="AT335" s="162" t="s">
        <v>125</v>
      </c>
      <c r="AU335" s="162" t="s">
        <v>85</v>
      </c>
      <c r="AY335" s="18" t="s">
        <v>129</v>
      </c>
      <c r="BE335" s="163">
        <f>IF(N335="základní",J335,0)</f>
        <v>0</v>
      </c>
      <c r="BF335" s="163">
        <f>IF(N335="snížená",J335,0)</f>
        <v>0</v>
      </c>
      <c r="BG335" s="163">
        <f>IF(N335="zákl. přenesená",J335,0)</f>
        <v>0</v>
      </c>
      <c r="BH335" s="163">
        <f>IF(N335="sníž. přenesená",J335,0)</f>
        <v>0</v>
      </c>
      <c r="BI335" s="163">
        <f>IF(N335="nulová",J335,0)</f>
        <v>0</v>
      </c>
      <c r="BJ335" s="18" t="s">
        <v>83</v>
      </c>
      <c r="BK335" s="163">
        <f>ROUND(I335*H335,2)</f>
        <v>0</v>
      </c>
      <c r="BL335" s="18" t="s">
        <v>151</v>
      </c>
      <c r="BM335" s="162" t="s">
        <v>750</v>
      </c>
    </row>
    <row r="336" s="2" customFormat="1">
      <c r="A336" s="38"/>
      <c r="B336" s="39"/>
      <c r="C336" s="38"/>
      <c r="D336" s="190" t="s">
        <v>226</v>
      </c>
      <c r="E336" s="38"/>
      <c r="F336" s="191" t="s">
        <v>748</v>
      </c>
      <c r="G336" s="38"/>
      <c r="H336" s="38"/>
      <c r="I336" s="192"/>
      <c r="J336" s="38"/>
      <c r="K336" s="38"/>
      <c r="L336" s="39"/>
      <c r="M336" s="193"/>
      <c r="N336" s="194"/>
      <c r="O336" s="77"/>
      <c r="P336" s="77"/>
      <c r="Q336" s="77"/>
      <c r="R336" s="77"/>
      <c r="S336" s="77"/>
      <c r="T336" s="78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8" t="s">
        <v>226</v>
      </c>
      <c r="AU336" s="18" t="s">
        <v>85</v>
      </c>
    </row>
    <row r="337" s="2" customFormat="1" ht="33" customHeight="1">
      <c r="A337" s="38"/>
      <c r="B337" s="150"/>
      <c r="C337" s="151" t="s">
        <v>751</v>
      </c>
      <c r="D337" s="151" t="s">
        <v>125</v>
      </c>
      <c r="E337" s="152" t="s">
        <v>745</v>
      </c>
      <c r="F337" s="153" t="s">
        <v>746</v>
      </c>
      <c r="G337" s="154" t="s">
        <v>275</v>
      </c>
      <c r="H337" s="155">
        <v>7.5999999999999996</v>
      </c>
      <c r="I337" s="156"/>
      <c r="J337" s="157">
        <f>ROUND(I337*H337,2)</f>
        <v>0</v>
      </c>
      <c r="K337" s="153" t="s">
        <v>224</v>
      </c>
      <c r="L337" s="39"/>
      <c r="M337" s="158" t="s">
        <v>1</v>
      </c>
      <c r="N337" s="159" t="s">
        <v>40</v>
      </c>
      <c r="O337" s="77"/>
      <c r="P337" s="160">
        <f>O337*H337</f>
        <v>0</v>
      </c>
      <c r="Q337" s="160">
        <v>0.0058399999999999997</v>
      </c>
      <c r="R337" s="160">
        <f>Q337*H337</f>
        <v>0.044383999999999993</v>
      </c>
      <c r="S337" s="160">
        <v>0</v>
      </c>
      <c r="T337" s="161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62" t="s">
        <v>151</v>
      </c>
      <c r="AT337" s="162" t="s">
        <v>125</v>
      </c>
      <c r="AU337" s="162" t="s">
        <v>85</v>
      </c>
      <c r="AY337" s="18" t="s">
        <v>129</v>
      </c>
      <c r="BE337" s="163">
        <f>IF(N337="základní",J337,0)</f>
        <v>0</v>
      </c>
      <c r="BF337" s="163">
        <f>IF(N337="snížená",J337,0)</f>
        <v>0</v>
      </c>
      <c r="BG337" s="163">
        <f>IF(N337="zákl. přenesená",J337,0)</f>
        <v>0</v>
      </c>
      <c r="BH337" s="163">
        <f>IF(N337="sníž. přenesená",J337,0)</f>
        <v>0</v>
      </c>
      <c r="BI337" s="163">
        <f>IF(N337="nulová",J337,0)</f>
        <v>0</v>
      </c>
      <c r="BJ337" s="18" t="s">
        <v>83</v>
      </c>
      <c r="BK337" s="163">
        <f>ROUND(I337*H337,2)</f>
        <v>0</v>
      </c>
      <c r="BL337" s="18" t="s">
        <v>151</v>
      </c>
      <c r="BM337" s="162" t="s">
        <v>752</v>
      </c>
    </row>
    <row r="338" s="2" customFormat="1">
      <c r="A338" s="38"/>
      <c r="B338" s="39"/>
      <c r="C338" s="38"/>
      <c r="D338" s="190" t="s">
        <v>226</v>
      </c>
      <c r="E338" s="38"/>
      <c r="F338" s="191" t="s">
        <v>748</v>
      </c>
      <c r="G338" s="38"/>
      <c r="H338" s="38"/>
      <c r="I338" s="192"/>
      <c r="J338" s="38"/>
      <c r="K338" s="38"/>
      <c r="L338" s="39"/>
      <c r="M338" s="193"/>
      <c r="N338" s="194"/>
      <c r="O338" s="77"/>
      <c r="P338" s="77"/>
      <c r="Q338" s="77"/>
      <c r="R338" s="77"/>
      <c r="S338" s="77"/>
      <c r="T338" s="78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8" t="s">
        <v>226</v>
      </c>
      <c r="AU338" s="18" t="s">
        <v>85</v>
      </c>
    </row>
    <row r="339" s="2" customFormat="1" ht="33" customHeight="1">
      <c r="A339" s="38"/>
      <c r="B339" s="150"/>
      <c r="C339" s="151" t="s">
        <v>753</v>
      </c>
      <c r="D339" s="151" t="s">
        <v>125</v>
      </c>
      <c r="E339" s="152" t="s">
        <v>745</v>
      </c>
      <c r="F339" s="153" t="s">
        <v>746</v>
      </c>
      <c r="G339" s="154" t="s">
        <v>275</v>
      </c>
      <c r="H339" s="155">
        <v>7.04</v>
      </c>
      <c r="I339" s="156"/>
      <c r="J339" s="157">
        <f>ROUND(I339*H339,2)</f>
        <v>0</v>
      </c>
      <c r="K339" s="153" t="s">
        <v>224</v>
      </c>
      <c r="L339" s="39"/>
      <c r="M339" s="158" t="s">
        <v>1</v>
      </c>
      <c r="N339" s="159" t="s">
        <v>40</v>
      </c>
      <c r="O339" s="77"/>
      <c r="P339" s="160">
        <f>O339*H339</f>
        <v>0</v>
      </c>
      <c r="Q339" s="160">
        <v>0.0058399999999999997</v>
      </c>
      <c r="R339" s="160">
        <f>Q339*H339</f>
        <v>0.0411136</v>
      </c>
      <c r="S339" s="160">
        <v>0</v>
      </c>
      <c r="T339" s="161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162" t="s">
        <v>151</v>
      </c>
      <c r="AT339" s="162" t="s">
        <v>125</v>
      </c>
      <c r="AU339" s="162" t="s">
        <v>85</v>
      </c>
      <c r="AY339" s="18" t="s">
        <v>129</v>
      </c>
      <c r="BE339" s="163">
        <f>IF(N339="základní",J339,0)</f>
        <v>0</v>
      </c>
      <c r="BF339" s="163">
        <f>IF(N339="snížená",J339,0)</f>
        <v>0</v>
      </c>
      <c r="BG339" s="163">
        <f>IF(N339="zákl. přenesená",J339,0)</f>
        <v>0</v>
      </c>
      <c r="BH339" s="163">
        <f>IF(N339="sníž. přenesená",J339,0)</f>
        <v>0</v>
      </c>
      <c r="BI339" s="163">
        <f>IF(N339="nulová",J339,0)</f>
        <v>0</v>
      </c>
      <c r="BJ339" s="18" t="s">
        <v>83</v>
      </c>
      <c r="BK339" s="163">
        <f>ROUND(I339*H339,2)</f>
        <v>0</v>
      </c>
      <c r="BL339" s="18" t="s">
        <v>151</v>
      </c>
      <c r="BM339" s="162" t="s">
        <v>754</v>
      </c>
    </row>
    <row r="340" s="2" customFormat="1">
      <c r="A340" s="38"/>
      <c r="B340" s="39"/>
      <c r="C340" s="38"/>
      <c r="D340" s="190" t="s">
        <v>226</v>
      </c>
      <c r="E340" s="38"/>
      <c r="F340" s="191" t="s">
        <v>748</v>
      </c>
      <c r="G340" s="38"/>
      <c r="H340" s="38"/>
      <c r="I340" s="192"/>
      <c r="J340" s="38"/>
      <c r="K340" s="38"/>
      <c r="L340" s="39"/>
      <c r="M340" s="193"/>
      <c r="N340" s="194"/>
      <c r="O340" s="77"/>
      <c r="P340" s="77"/>
      <c r="Q340" s="77"/>
      <c r="R340" s="77"/>
      <c r="S340" s="77"/>
      <c r="T340" s="78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8" t="s">
        <v>226</v>
      </c>
      <c r="AU340" s="18" t="s">
        <v>85</v>
      </c>
    </row>
    <row r="341" s="2" customFormat="1" ht="21.75" customHeight="1">
      <c r="A341" s="38"/>
      <c r="B341" s="150"/>
      <c r="C341" s="151" t="s">
        <v>755</v>
      </c>
      <c r="D341" s="151" t="s">
        <v>125</v>
      </c>
      <c r="E341" s="152" t="s">
        <v>756</v>
      </c>
      <c r="F341" s="153" t="s">
        <v>757</v>
      </c>
      <c r="G341" s="154" t="s">
        <v>275</v>
      </c>
      <c r="H341" s="155">
        <v>35.18</v>
      </c>
      <c r="I341" s="156"/>
      <c r="J341" s="157">
        <f>ROUND(I341*H341,2)</f>
        <v>0</v>
      </c>
      <c r="K341" s="153" t="s">
        <v>224</v>
      </c>
      <c r="L341" s="39"/>
      <c r="M341" s="158" t="s">
        <v>1</v>
      </c>
      <c r="N341" s="159" t="s">
        <v>40</v>
      </c>
      <c r="O341" s="77"/>
      <c r="P341" s="160">
        <f>O341*H341</f>
        <v>0</v>
      </c>
      <c r="Q341" s="160">
        <v>0.0032200000000000002</v>
      </c>
      <c r="R341" s="160">
        <f>Q341*H341</f>
        <v>0.11327960000000001</v>
      </c>
      <c r="S341" s="160">
        <v>0</v>
      </c>
      <c r="T341" s="161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162" t="s">
        <v>151</v>
      </c>
      <c r="AT341" s="162" t="s">
        <v>125</v>
      </c>
      <c r="AU341" s="162" t="s">
        <v>85</v>
      </c>
      <c r="AY341" s="18" t="s">
        <v>129</v>
      </c>
      <c r="BE341" s="163">
        <f>IF(N341="základní",J341,0)</f>
        <v>0</v>
      </c>
      <c r="BF341" s="163">
        <f>IF(N341="snížená",J341,0)</f>
        <v>0</v>
      </c>
      <c r="BG341" s="163">
        <f>IF(N341="zákl. přenesená",J341,0)</f>
        <v>0</v>
      </c>
      <c r="BH341" s="163">
        <f>IF(N341="sníž. přenesená",J341,0)</f>
        <v>0</v>
      </c>
      <c r="BI341" s="163">
        <f>IF(N341="nulová",J341,0)</f>
        <v>0</v>
      </c>
      <c r="BJ341" s="18" t="s">
        <v>83</v>
      </c>
      <c r="BK341" s="163">
        <f>ROUND(I341*H341,2)</f>
        <v>0</v>
      </c>
      <c r="BL341" s="18" t="s">
        <v>151</v>
      </c>
      <c r="BM341" s="162" t="s">
        <v>758</v>
      </c>
    </row>
    <row r="342" s="2" customFormat="1">
      <c r="A342" s="38"/>
      <c r="B342" s="39"/>
      <c r="C342" s="38"/>
      <c r="D342" s="190" t="s">
        <v>226</v>
      </c>
      <c r="E342" s="38"/>
      <c r="F342" s="191" t="s">
        <v>759</v>
      </c>
      <c r="G342" s="38"/>
      <c r="H342" s="38"/>
      <c r="I342" s="192"/>
      <c r="J342" s="38"/>
      <c r="K342" s="38"/>
      <c r="L342" s="39"/>
      <c r="M342" s="193"/>
      <c r="N342" s="194"/>
      <c r="O342" s="77"/>
      <c r="P342" s="77"/>
      <c r="Q342" s="77"/>
      <c r="R342" s="77"/>
      <c r="S342" s="77"/>
      <c r="T342" s="78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8" t="s">
        <v>226</v>
      </c>
      <c r="AU342" s="18" t="s">
        <v>85</v>
      </c>
    </row>
    <row r="343" s="2" customFormat="1" ht="24.15" customHeight="1">
      <c r="A343" s="38"/>
      <c r="B343" s="150"/>
      <c r="C343" s="151" t="s">
        <v>760</v>
      </c>
      <c r="D343" s="151" t="s">
        <v>125</v>
      </c>
      <c r="E343" s="152" t="s">
        <v>487</v>
      </c>
      <c r="F343" s="153" t="s">
        <v>488</v>
      </c>
      <c r="G343" s="154" t="s">
        <v>275</v>
      </c>
      <c r="H343" s="155">
        <v>25.800000000000001</v>
      </c>
      <c r="I343" s="156"/>
      <c r="J343" s="157">
        <f>ROUND(I343*H343,2)</f>
        <v>0</v>
      </c>
      <c r="K343" s="153" t="s">
        <v>224</v>
      </c>
      <c r="L343" s="39"/>
      <c r="M343" s="158" t="s">
        <v>1</v>
      </c>
      <c r="N343" s="159" t="s">
        <v>40</v>
      </c>
      <c r="O343" s="77"/>
      <c r="P343" s="160">
        <f>O343*H343</f>
        <v>0</v>
      </c>
      <c r="Q343" s="160">
        <v>0.0011100000000000001</v>
      </c>
      <c r="R343" s="160">
        <f>Q343*H343</f>
        <v>0.028638000000000004</v>
      </c>
      <c r="S343" s="160">
        <v>0</v>
      </c>
      <c r="T343" s="161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162" t="s">
        <v>151</v>
      </c>
      <c r="AT343" s="162" t="s">
        <v>125</v>
      </c>
      <c r="AU343" s="162" t="s">
        <v>85</v>
      </c>
      <c r="AY343" s="18" t="s">
        <v>129</v>
      </c>
      <c r="BE343" s="163">
        <f>IF(N343="základní",J343,0)</f>
        <v>0</v>
      </c>
      <c r="BF343" s="163">
        <f>IF(N343="snížená",J343,0)</f>
        <v>0</v>
      </c>
      <c r="BG343" s="163">
        <f>IF(N343="zákl. přenesená",J343,0)</f>
        <v>0</v>
      </c>
      <c r="BH343" s="163">
        <f>IF(N343="sníž. přenesená",J343,0)</f>
        <v>0</v>
      </c>
      <c r="BI343" s="163">
        <f>IF(N343="nulová",J343,0)</f>
        <v>0</v>
      </c>
      <c r="BJ343" s="18" t="s">
        <v>83</v>
      </c>
      <c r="BK343" s="163">
        <f>ROUND(I343*H343,2)</f>
        <v>0</v>
      </c>
      <c r="BL343" s="18" t="s">
        <v>151</v>
      </c>
      <c r="BM343" s="162" t="s">
        <v>761</v>
      </c>
    </row>
    <row r="344" s="2" customFormat="1">
      <c r="A344" s="38"/>
      <c r="B344" s="39"/>
      <c r="C344" s="38"/>
      <c r="D344" s="190" t="s">
        <v>226</v>
      </c>
      <c r="E344" s="38"/>
      <c r="F344" s="191" t="s">
        <v>490</v>
      </c>
      <c r="G344" s="38"/>
      <c r="H344" s="38"/>
      <c r="I344" s="192"/>
      <c r="J344" s="38"/>
      <c r="K344" s="38"/>
      <c r="L344" s="39"/>
      <c r="M344" s="193"/>
      <c r="N344" s="194"/>
      <c r="O344" s="77"/>
      <c r="P344" s="77"/>
      <c r="Q344" s="77"/>
      <c r="R344" s="77"/>
      <c r="S344" s="77"/>
      <c r="T344" s="78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8" t="s">
        <v>226</v>
      </c>
      <c r="AU344" s="18" t="s">
        <v>85</v>
      </c>
    </row>
    <row r="345" s="2" customFormat="1" ht="24.15" customHeight="1">
      <c r="A345" s="38"/>
      <c r="B345" s="150"/>
      <c r="C345" s="151" t="s">
        <v>762</v>
      </c>
      <c r="D345" s="151" t="s">
        <v>125</v>
      </c>
      <c r="E345" s="152" t="s">
        <v>763</v>
      </c>
      <c r="F345" s="153" t="s">
        <v>764</v>
      </c>
      <c r="G345" s="154" t="s">
        <v>247</v>
      </c>
      <c r="H345" s="155">
        <v>0.47599999999999998</v>
      </c>
      <c r="I345" s="156"/>
      <c r="J345" s="157">
        <f>ROUND(I345*H345,2)</f>
        <v>0</v>
      </c>
      <c r="K345" s="153" t="s">
        <v>224</v>
      </c>
      <c r="L345" s="39"/>
      <c r="M345" s="158" t="s">
        <v>1</v>
      </c>
      <c r="N345" s="159" t="s">
        <v>40</v>
      </c>
      <c r="O345" s="77"/>
      <c r="P345" s="160">
        <f>O345*H345</f>
        <v>0</v>
      </c>
      <c r="Q345" s="160">
        <v>0</v>
      </c>
      <c r="R345" s="160">
        <f>Q345*H345</f>
        <v>0</v>
      </c>
      <c r="S345" s="160">
        <v>0</v>
      </c>
      <c r="T345" s="161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162" t="s">
        <v>151</v>
      </c>
      <c r="AT345" s="162" t="s">
        <v>125</v>
      </c>
      <c r="AU345" s="162" t="s">
        <v>85</v>
      </c>
      <c r="AY345" s="18" t="s">
        <v>129</v>
      </c>
      <c r="BE345" s="163">
        <f>IF(N345="základní",J345,0)</f>
        <v>0</v>
      </c>
      <c r="BF345" s="163">
        <f>IF(N345="snížená",J345,0)</f>
        <v>0</v>
      </c>
      <c r="BG345" s="163">
        <f>IF(N345="zákl. přenesená",J345,0)</f>
        <v>0</v>
      </c>
      <c r="BH345" s="163">
        <f>IF(N345="sníž. přenesená",J345,0)</f>
        <v>0</v>
      </c>
      <c r="BI345" s="163">
        <f>IF(N345="nulová",J345,0)</f>
        <v>0</v>
      </c>
      <c r="BJ345" s="18" t="s">
        <v>83</v>
      </c>
      <c r="BK345" s="163">
        <f>ROUND(I345*H345,2)</f>
        <v>0</v>
      </c>
      <c r="BL345" s="18" t="s">
        <v>151</v>
      </c>
      <c r="BM345" s="162" t="s">
        <v>765</v>
      </c>
    </row>
    <row r="346" s="2" customFormat="1">
      <c r="A346" s="38"/>
      <c r="B346" s="39"/>
      <c r="C346" s="38"/>
      <c r="D346" s="190" t="s">
        <v>226</v>
      </c>
      <c r="E346" s="38"/>
      <c r="F346" s="191" t="s">
        <v>766</v>
      </c>
      <c r="G346" s="38"/>
      <c r="H346" s="38"/>
      <c r="I346" s="192"/>
      <c r="J346" s="38"/>
      <c r="K346" s="38"/>
      <c r="L346" s="39"/>
      <c r="M346" s="193"/>
      <c r="N346" s="194"/>
      <c r="O346" s="77"/>
      <c r="P346" s="77"/>
      <c r="Q346" s="77"/>
      <c r="R346" s="77"/>
      <c r="S346" s="77"/>
      <c r="T346" s="78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8" t="s">
        <v>226</v>
      </c>
      <c r="AU346" s="18" t="s">
        <v>85</v>
      </c>
    </row>
    <row r="347" s="12" customFormat="1" ht="22.8" customHeight="1">
      <c r="A347" s="12"/>
      <c r="B347" s="177"/>
      <c r="C347" s="12"/>
      <c r="D347" s="178" t="s">
        <v>74</v>
      </c>
      <c r="E347" s="188" t="s">
        <v>767</v>
      </c>
      <c r="F347" s="188" t="s">
        <v>768</v>
      </c>
      <c r="G347" s="12"/>
      <c r="H347" s="12"/>
      <c r="I347" s="180"/>
      <c r="J347" s="189">
        <f>BK347</f>
        <v>0</v>
      </c>
      <c r="K347" s="12"/>
      <c r="L347" s="177"/>
      <c r="M347" s="182"/>
      <c r="N347" s="183"/>
      <c r="O347" s="183"/>
      <c r="P347" s="184">
        <f>SUM(P348:P369)</f>
        <v>0</v>
      </c>
      <c r="Q347" s="183"/>
      <c r="R347" s="184">
        <f>SUM(R348:R369)</f>
        <v>0.8487785000000001</v>
      </c>
      <c r="S347" s="183"/>
      <c r="T347" s="185">
        <f>SUM(T348:T369)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178" t="s">
        <v>85</v>
      </c>
      <c r="AT347" s="186" t="s">
        <v>74</v>
      </c>
      <c r="AU347" s="186" t="s">
        <v>83</v>
      </c>
      <c r="AY347" s="178" t="s">
        <v>129</v>
      </c>
      <c r="BK347" s="187">
        <f>SUM(BK348:BK369)</f>
        <v>0</v>
      </c>
    </row>
    <row r="348" s="2" customFormat="1" ht="24.15" customHeight="1">
      <c r="A348" s="38"/>
      <c r="B348" s="150"/>
      <c r="C348" s="151" t="s">
        <v>769</v>
      </c>
      <c r="D348" s="151" t="s">
        <v>125</v>
      </c>
      <c r="E348" s="152" t="s">
        <v>770</v>
      </c>
      <c r="F348" s="153" t="s">
        <v>771</v>
      </c>
      <c r="G348" s="154" t="s">
        <v>232</v>
      </c>
      <c r="H348" s="155">
        <v>51.786000000000001</v>
      </c>
      <c r="I348" s="156"/>
      <c r="J348" s="157">
        <f>ROUND(I348*H348,2)</f>
        <v>0</v>
      </c>
      <c r="K348" s="153" t="s">
        <v>224</v>
      </c>
      <c r="L348" s="39"/>
      <c r="M348" s="158" t="s">
        <v>1</v>
      </c>
      <c r="N348" s="159" t="s">
        <v>40</v>
      </c>
      <c r="O348" s="77"/>
      <c r="P348" s="160">
        <f>O348*H348</f>
        <v>0</v>
      </c>
      <c r="Q348" s="160">
        <v>0</v>
      </c>
      <c r="R348" s="160">
        <f>Q348*H348</f>
        <v>0</v>
      </c>
      <c r="S348" s="160">
        <v>0</v>
      </c>
      <c r="T348" s="161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162" t="s">
        <v>151</v>
      </c>
      <c r="AT348" s="162" t="s">
        <v>125</v>
      </c>
      <c r="AU348" s="162" t="s">
        <v>85</v>
      </c>
      <c r="AY348" s="18" t="s">
        <v>129</v>
      </c>
      <c r="BE348" s="163">
        <f>IF(N348="základní",J348,0)</f>
        <v>0</v>
      </c>
      <c r="BF348" s="163">
        <f>IF(N348="snížená",J348,0)</f>
        <v>0</v>
      </c>
      <c r="BG348" s="163">
        <f>IF(N348="zákl. přenesená",J348,0)</f>
        <v>0</v>
      </c>
      <c r="BH348" s="163">
        <f>IF(N348="sníž. přenesená",J348,0)</f>
        <v>0</v>
      </c>
      <c r="BI348" s="163">
        <f>IF(N348="nulová",J348,0)</f>
        <v>0</v>
      </c>
      <c r="BJ348" s="18" t="s">
        <v>83</v>
      </c>
      <c r="BK348" s="163">
        <f>ROUND(I348*H348,2)</f>
        <v>0</v>
      </c>
      <c r="BL348" s="18" t="s">
        <v>151</v>
      </c>
      <c r="BM348" s="162" t="s">
        <v>772</v>
      </c>
    </row>
    <row r="349" s="2" customFormat="1">
      <c r="A349" s="38"/>
      <c r="B349" s="39"/>
      <c r="C349" s="38"/>
      <c r="D349" s="190" t="s">
        <v>226</v>
      </c>
      <c r="E349" s="38"/>
      <c r="F349" s="191" t="s">
        <v>773</v>
      </c>
      <c r="G349" s="38"/>
      <c r="H349" s="38"/>
      <c r="I349" s="192"/>
      <c r="J349" s="38"/>
      <c r="K349" s="38"/>
      <c r="L349" s="39"/>
      <c r="M349" s="193"/>
      <c r="N349" s="194"/>
      <c r="O349" s="77"/>
      <c r="P349" s="77"/>
      <c r="Q349" s="77"/>
      <c r="R349" s="77"/>
      <c r="S349" s="77"/>
      <c r="T349" s="78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8" t="s">
        <v>226</v>
      </c>
      <c r="AU349" s="18" t="s">
        <v>85</v>
      </c>
    </row>
    <row r="350" s="15" customFormat="1">
      <c r="A350" s="15"/>
      <c r="B350" s="212"/>
      <c r="C350" s="15"/>
      <c r="D350" s="196" t="s">
        <v>228</v>
      </c>
      <c r="E350" s="213" t="s">
        <v>1</v>
      </c>
      <c r="F350" s="214" t="s">
        <v>774</v>
      </c>
      <c r="G350" s="15"/>
      <c r="H350" s="213" t="s">
        <v>1</v>
      </c>
      <c r="I350" s="215"/>
      <c r="J350" s="15"/>
      <c r="K350" s="15"/>
      <c r="L350" s="212"/>
      <c r="M350" s="216"/>
      <c r="N350" s="217"/>
      <c r="O350" s="217"/>
      <c r="P350" s="217"/>
      <c r="Q350" s="217"/>
      <c r="R350" s="217"/>
      <c r="S350" s="217"/>
      <c r="T350" s="218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13" t="s">
        <v>228</v>
      </c>
      <c r="AU350" s="213" t="s">
        <v>85</v>
      </c>
      <c r="AV350" s="15" t="s">
        <v>83</v>
      </c>
      <c r="AW350" s="15" t="s">
        <v>31</v>
      </c>
      <c r="AX350" s="15" t="s">
        <v>75</v>
      </c>
      <c r="AY350" s="213" t="s">
        <v>129</v>
      </c>
    </row>
    <row r="351" s="13" customFormat="1">
      <c r="A351" s="13"/>
      <c r="B351" s="195"/>
      <c r="C351" s="13"/>
      <c r="D351" s="196" t="s">
        <v>228</v>
      </c>
      <c r="E351" s="197" t="s">
        <v>1</v>
      </c>
      <c r="F351" s="198" t="s">
        <v>775</v>
      </c>
      <c r="G351" s="13"/>
      <c r="H351" s="199">
        <v>4.6790000000000003</v>
      </c>
      <c r="I351" s="200"/>
      <c r="J351" s="13"/>
      <c r="K351" s="13"/>
      <c r="L351" s="195"/>
      <c r="M351" s="201"/>
      <c r="N351" s="202"/>
      <c r="O351" s="202"/>
      <c r="P351" s="202"/>
      <c r="Q351" s="202"/>
      <c r="R351" s="202"/>
      <c r="S351" s="202"/>
      <c r="T351" s="20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97" t="s">
        <v>228</v>
      </c>
      <c r="AU351" s="197" t="s">
        <v>85</v>
      </c>
      <c r="AV351" s="13" t="s">
        <v>85</v>
      </c>
      <c r="AW351" s="13" t="s">
        <v>31</v>
      </c>
      <c r="AX351" s="13" t="s">
        <v>75</v>
      </c>
      <c r="AY351" s="197" t="s">
        <v>129</v>
      </c>
    </row>
    <row r="352" s="15" customFormat="1">
      <c r="A352" s="15"/>
      <c r="B352" s="212"/>
      <c r="C352" s="15"/>
      <c r="D352" s="196" t="s">
        <v>228</v>
      </c>
      <c r="E352" s="213" t="s">
        <v>1</v>
      </c>
      <c r="F352" s="214" t="s">
        <v>776</v>
      </c>
      <c r="G352" s="15"/>
      <c r="H352" s="213" t="s">
        <v>1</v>
      </c>
      <c r="I352" s="215"/>
      <c r="J352" s="15"/>
      <c r="K352" s="15"/>
      <c r="L352" s="212"/>
      <c r="M352" s="216"/>
      <c r="N352" s="217"/>
      <c r="O352" s="217"/>
      <c r="P352" s="217"/>
      <c r="Q352" s="217"/>
      <c r="R352" s="217"/>
      <c r="S352" s="217"/>
      <c r="T352" s="218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13" t="s">
        <v>228</v>
      </c>
      <c r="AU352" s="213" t="s">
        <v>85</v>
      </c>
      <c r="AV352" s="15" t="s">
        <v>83</v>
      </c>
      <c r="AW352" s="15" t="s">
        <v>31</v>
      </c>
      <c r="AX352" s="15" t="s">
        <v>75</v>
      </c>
      <c r="AY352" s="213" t="s">
        <v>129</v>
      </c>
    </row>
    <row r="353" s="13" customFormat="1">
      <c r="A353" s="13"/>
      <c r="B353" s="195"/>
      <c r="C353" s="13"/>
      <c r="D353" s="196" t="s">
        <v>228</v>
      </c>
      <c r="E353" s="197" t="s">
        <v>1</v>
      </c>
      <c r="F353" s="198" t="s">
        <v>777</v>
      </c>
      <c r="G353" s="13"/>
      <c r="H353" s="199">
        <v>2.9300000000000002</v>
      </c>
      <c r="I353" s="200"/>
      <c r="J353" s="13"/>
      <c r="K353" s="13"/>
      <c r="L353" s="195"/>
      <c r="M353" s="201"/>
      <c r="N353" s="202"/>
      <c r="O353" s="202"/>
      <c r="P353" s="202"/>
      <c r="Q353" s="202"/>
      <c r="R353" s="202"/>
      <c r="S353" s="202"/>
      <c r="T353" s="20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97" t="s">
        <v>228</v>
      </c>
      <c r="AU353" s="197" t="s">
        <v>85</v>
      </c>
      <c r="AV353" s="13" t="s">
        <v>85</v>
      </c>
      <c r="AW353" s="13" t="s">
        <v>31</v>
      </c>
      <c r="AX353" s="13" t="s">
        <v>75</v>
      </c>
      <c r="AY353" s="197" t="s">
        <v>129</v>
      </c>
    </row>
    <row r="354" s="15" customFormat="1">
      <c r="A354" s="15"/>
      <c r="B354" s="212"/>
      <c r="C354" s="15"/>
      <c r="D354" s="196" t="s">
        <v>228</v>
      </c>
      <c r="E354" s="213" t="s">
        <v>1</v>
      </c>
      <c r="F354" s="214" t="s">
        <v>778</v>
      </c>
      <c r="G354" s="15"/>
      <c r="H354" s="213" t="s">
        <v>1</v>
      </c>
      <c r="I354" s="215"/>
      <c r="J354" s="15"/>
      <c r="K354" s="15"/>
      <c r="L354" s="212"/>
      <c r="M354" s="216"/>
      <c r="N354" s="217"/>
      <c r="O354" s="217"/>
      <c r="P354" s="217"/>
      <c r="Q354" s="217"/>
      <c r="R354" s="217"/>
      <c r="S354" s="217"/>
      <c r="T354" s="218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13" t="s">
        <v>228</v>
      </c>
      <c r="AU354" s="213" t="s">
        <v>85</v>
      </c>
      <c r="AV354" s="15" t="s">
        <v>83</v>
      </c>
      <c r="AW354" s="15" t="s">
        <v>31</v>
      </c>
      <c r="AX354" s="15" t="s">
        <v>75</v>
      </c>
      <c r="AY354" s="213" t="s">
        <v>129</v>
      </c>
    </row>
    <row r="355" s="13" customFormat="1">
      <c r="A355" s="13"/>
      <c r="B355" s="195"/>
      <c r="C355" s="13"/>
      <c r="D355" s="196" t="s">
        <v>228</v>
      </c>
      <c r="E355" s="197" t="s">
        <v>1</v>
      </c>
      <c r="F355" s="198" t="s">
        <v>779</v>
      </c>
      <c r="G355" s="13"/>
      <c r="H355" s="199">
        <v>3.0779999999999998</v>
      </c>
      <c r="I355" s="200"/>
      <c r="J355" s="13"/>
      <c r="K355" s="13"/>
      <c r="L355" s="195"/>
      <c r="M355" s="201"/>
      <c r="N355" s="202"/>
      <c r="O355" s="202"/>
      <c r="P355" s="202"/>
      <c r="Q355" s="202"/>
      <c r="R355" s="202"/>
      <c r="S355" s="202"/>
      <c r="T355" s="20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97" t="s">
        <v>228</v>
      </c>
      <c r="AU355" s="197" t="s">
        <v>85</v>
      </c>
      <c r="AV355" s="13" t="s">
        <v>85</v>
      </c>
      <c r="AW355" s="13" t="s">
        <v>31</v>
      </c>
      <c r="AX355" s="13" t="s">
        <v>75</v>
      </c>
      <c r="AY355" s="197" t="s">
        <v>129</v>
      </c>
    </row>
    <row r="356" s="15" customFormat="1">
      <c r="A356" s="15"/>
      <c r="B356" s="212"/>
      <c r="C356" s="15"/>
      <c r="D356" s="196" t="s">
        <v>228</v>
      </c>
      <c r="E356" s="213" t="s">
        <v>1</v>
      </c>
      <c r="F356" s="214" t="s">
        <v>780</v>
      </c>
      <c r="G356" s="15"/>
      <c r="H356" s="213" t="s">
        <v>1</v>
      </c>
      <c r="I356" s="215"/>
      <c r="J356" s="15"/>
      <c r="K356" s="15"/>
      <c r="L356" s="212"/>
      <c r="M356" s="216"/>
      <c r="N356" s="217"/>
      <c r="O356" s="217"/>
      <c r="P356" s="217"/>
      <c r="Q356" s="217"/>
      <c r="R356" s="217"/>
      <c r="S356" s="217"/>
      <c r="T356" s="218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13" t="s">
        <v>228</v>
      </c>
      <c r="AU356" s="213" t="s">
        <v>85</v>
      </c>
      <c r="AV356" s="15" t="s">
        <v>83</v>
      </c>
      <c r="AW356" s="15" t="s">
        <v>31</v>
      </c>
      <c r="AX356" s="15" t="s">
        <v>75</v>
      </c>
      <c r="AY356" s="213" t="s">
        <v>129</v>
      </c>
    </row>
    <row r="357" s="13" customFormat="1">
      <c r="A357" s="13"/>
      <c r="B357" s="195"/>
      <c r="C357" s="13"/>
      <c r="D357" s="196" t="s">
        <v>228</v>
      </c>
      <c r="E357" s="197" t="s">
        <v>1</v>
      </c>
      <c r="F357" s="198" t="s">
        <v>781</v>
      </c>
      <c r="G357" s="13"/>
      <c r="H357" s="199">
        <v>2.4289999999999998</v>
      </c>
      <c r="I357" s="200"/>
      <c r="J357" s="13"/>
      <c r="K357" s="13"/>
      <c r="L357" s="195"/>
      <c r="M357" s="201"/>
      <c r="N357" s="202"/>
      <c r="O357" s="202"/>
      <c r="P357" s="202"/>
      <c r="Q357" s="202"/>
      <c r="R357" s="202"/>
      <c r="S357" s="202"/>
      <c r="T357" s="20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7" t="s">
        <v>228</v>
      </c>
      <c r="AU357" s="197" t="s">
        <v>85</v>
      </c>
      <c r="AV357" s="13" t="s">
        <v>85</v>
      </c>
      <c r="AW357" s="13" t="s">
        <v>31</v>
      </c>
      <c r="AX357" s="13" t="s">
        <v>75</v>
      </c>
      <c r="AY357" s="197" t="s">
        <v>129</v>
      </c>
    </row>
    <row r="358" s="15" customFormat="1">
      <c r="A358" s="15"/>
      <c r="B358" s="212"/>
      <c r="C358" s="15"/>
      <c r="D358" s="196" t="s">
        <v>228</v>
      </c>
      <c r="E358" s="213" t="s">
        <v>1</v>
      </c>
      <c r="F358" s="214" t="s">
        <v>324</v>
      </c>
      <c r="G358" s="15"/>
      <c r="H358" s="213" t="s">
        <v>1</v>
      </c>
      <c r="I358" s="215"/>
      <c r="J358" s="15"/>
      <c r="K358" s="15"/>
      <c r="L358" s="212"/>
      <c r="M358" s="216"/>
      <c r="N358" s="217"/>
      <c r="O358" s="217"/>
      <c r="P358" s="217"/>
      <c r="Q358" s="217"/>
      <c r="R358" s="217"/>
      <c r="S358" s="217"/>
      <c r="T358" s="218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13" t="s">
        <v>228</v>
      </c>
      <c r="AU358" s="213" t="s">
        <v>85</v>
      </c>
      <c r="AV358" s="15" t="s">
        <v>83</v>
      </c>
      <c r="AW358" s="15" t="s">
        <v>31</v>
      </c>
      <c r="AX358" s="15" t="s">
        <v>75</v>
      </c>
      <c r="AY358" s="213" t="s">
        <v>129</v>
      </c>
    </row>
    <row r="359" s="15" customFormat="1">
      <c r="A359" s="15"/>
      <c r="B359" s="212"/>
      <c r="C359" s="15"/>
      <c r="D359" s="196" t="s">
        <v>228</v>
      </c>
      <c r="E359" s="213" t="s">
        <v>1</v>
      </c>
      <c r="F359" s="214" t="s">
        <v>782</v>
      </c>
      <c r="G359" s="15"/>
      <c r="H359" s="213" t="s">
        <v>1</v>
      </c>
      <c r="I359" s="215"/>
      <c r="J359" s="15"/>
      <c r="K359" s="15"/>
      <c r="L359" s="212"/>
      <c r="M359" s="216"/>
      <c r="N359" s="217"/>
      <c r="O359" s="217"/>
      <c r="P359" s="217"/>
      <c r="Q359" s="217"/>
      <c r="R359" s="217"/>
      <c r="S359" s="217"/>
      <c r="T359" s="218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13" t="s">
        <v>228</v>
      </c>
      <c r="AU359" s="213" t="s">
        <v>85</v>
      </c>
      <c r="AV359" s="15" t="s">
        <v>83</v>
      </c>
      <c r="AW359" s="15" t="s">
        <v>31</v>
      </c>
      <c r="AX359" s="15" t="s">
        <v>75</v>
      </c>
      <c r="AY359" s="213" t="s">
        <v>129</v>
      </c>
    </row>
    <row r="360" s="13" customFormat="1">
      <c r="A360" s="13"/>
      <c r="B360" s="195"/>
      <c r="C360" s="13"/>
      <c r="D360" s="196" t="s">
        <v>228</v>
      </c>
      <c r="E360" s="197" t="s">
        <v>1</v>
      </c>
      <c r="F360" s="198" t="s">
        <v>783</v>
      </c>
      <c r="G360" s="13"/>
      <c r="H360" s="199">
        <v>37.710000000000001</v>
      </c>
      <c r="I360" s="200"/>
      <c r="J360" s="13"/>
      <c r="K360" s="13"/>
      <c r="L360" s="195"/>
      <c r="M360" s="201"/>
      <c r="N360" s="202"/>
      <c r="O360" s="202"/>
      <c r="P360" s="202"/>
      <c r="Q360" s="202"/>
      <c r="R360" s="202"/>
      <c r="S360" s="202"/>
      <c r="T360" s="20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7" t="s">
        <v>228</v>
      </c>
      <c r="AU360" s="197" t="s">
        <v>85</v>
      </c>
      <c r="AV360" s="13" t="s">
        <v>85</v>
      </c>
      <c r="AW360" s="13" t="s">
        <v>31</v>
      </c>
      <c r="AX360" s="13" t="s">
        <v>75</v>
      </c>
      <c r="AY360" s="197" t="s">
        <v>129</v>
      </c>
    </row>
    <row r="361" s="15" customFormat="1">
      <c r="A361" s="15"/>
      <c r="B361" s="212"/>
      <c r="C361" s="15"/>
      <c r="D361" s="196" t="s">
        <v>228</v>
      </c>
      <c r="E361" s="213" t="s">
        <v>1</v>
      </c>
      <c r="F361" s="214" t="s">
        <v>713</v>
      </c>
      <c r="G361" s="15"/>
      <c r="H361" s="213" t="s">
        <v>1</v>
      </c>
      <c r="I361" s="215"/>
      <c r="J361" s="15"/>
      <c r="K361" s="15"/>
      <c r="L361" s="212"/>
      <c r="M361" s="216"/>
      <c r="N361" s="217"/>
      <c r="O361" s="217"/>
      <c r="P361" s="217"/>
      <c r="Q361" s="217"/>
      <c r="R361" s="217"/>
      <c r="S361" s="217"/>
      <c r="T361" s="218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13" t="s">
        <v>228</v>
      </c>
      <c r="AU361" s="213" t="s">
        <v>85</v>
      </c>
      <c r="AV361" s="15" t="s">
        <v>83</v>
      </c>
      <c r="AW361" s="15" t="s">
        <v>31</v>
      </c>
      <c r="AX361" s="15" t="s">
        <v>75</v>
      </c>
      <c r="AY361" s="213" t="s">
        <v>129</v>
      </c>
    </row>
    <row r="362" s="13" customFormat="1">
      <c r="A362" s="13"/>
      <c r="B362" s="195"/>
      <c r="C362" s="13"/>
      <c r="D362" s="196" t="s">
        <v>228</v>
      </c>
      <c r="E362" s="197" t="s">
        <v>1</v>
      </c>
      <c r="F362" s="198" t="s">
        <v>784</v>
      </c>
      <c r="G362" s="13"/>
      <c r="H362" s="199">
        <v>0.95999999999999996</v>
      </c>
      <c r="I362" s="200"/>
      <c r="J362" s="13"/>
      <c r="K362" s="13"/>
      <c r="L362" s="195"/>
      <c r="M362" s="201"/>
      <c r="N362" s="202"/>
      <c r="O362" s="202"/>
      <c r="P362" s="202"/>
      <c r="Q362" s="202"/>
      <c r="R362" s="202"/>
      <c r="S362" s="202"/>
      <c r="T362" s="20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97" t="s">
        <v>228</v>
      </c>
      <c r="AU362" s="197" t="s">
        <v>85</v>
      </c>
      <c r="AV362" s="13" t="s">
        <v>85</v>
      </c>
      <c r="AW362" s="13" t="s">
        <v>31</v>
      </c>
      <c r="AX362" s="13" t="s">
        <v>75</v>
      </c>
      <c r="AY362" s="197" t="s">
        <v>129</v>
      </c>
    </row>
    <row r="363" s="14" customFormat="1">
      <c r="A363" s="14"/>
      <c r="B363" s="204"/>
      <c r="C363" s="14"/>
      <c r="D363" s="196" t="s">
        <v>228</v>
      </c>
      <c r="E363" s="205" t="s">
        <v>1</v>
      </c>
      <c r="F363" s="206" t="s">
        <v>238</v>
      </c>
      <c r="G363" s="14"/>
      <c r="H363" s="207">
        <v>51.786000000000001</v>
      </c>
      <c r="I363" s="208"/>
      <c r="J363" s="14"/>
      <c r="K363" s="14"/>
      <c r="L363" s="204"/>
      <c r="M363" s="209"/>
      <c r="N363" s="210"/>
      <c r="O363" s="210"/>
      <c r="P363" s="210"/>
      <c r="Q363" s="210"/>
      <c r="R363" s="210"/>
      <c r="S363" s="210"/>
      <c r="T363" s="211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05" t="s">
        <v>228</v>
      </c>
      <c r="AU363" s="205" t="s">
        <v>85</v>
      </c>
      <c r="AV363" s="14" t="s">
        <v>128</v>
      </c>
      <c r="AW363" s="14" t="s">
        <v>31</v>
      </c>
      <c r="AX363" s="14" t="s">
        <v>83</v>
      </c>
      <c r="AY363" s="205" t="s">
        <v>129</v>
      </c>
    </row>
    <row r="364" s="2" customFormat="1" ht="21.75" customHeight="1">
      <c r="A364" s="38"/>
      <c r="B364" s="150"/>
      <c r="C364" s="222" t="s">
        <v>785</v>
      </c>
      <c r="D364" s="222" t="s">
        <v>348</v>
      </c>
      <c r="E364" s="223" t="s">
        <v>786</v>
      </c>
      <c r="F364" s="224" t="s">
        <v>787</v>
      </c>
      <c r="G364" s="225" t="s">
        <v>232</v>
      </c>
      <c r="H364" s="226">
        <v>56.965000000000003</v>
      </c>
      <c r="I364" s="227"/>
      <c r="J364" s="228">
        <f>ROUND(I364*H364,2)</f>
        <v>0</v>
      </c>
      <c r="K364" s="224" t="s">
        <v>224</v>
      </c>
      <c r="L364" s="229"/>
      <c r="M364" s="230" t="s">
        <v>1</v>
      </c>
      <c r="N364" s="231" t="s">
        <v>40</v>
      </c>
      <c r="O364" s="77"/>
      <c r="P364" s="160">
        <f>O364*H364</f>
        <v>0</v>
      </c>
      <c r="Q364" s="160">
        <v>0.0149</v>
      </c>
      <c r="R364" s="160">
        <f>Q364*H364</f>
        <v>0.8487785000000001</v>
      </c>
      <c r="S364" s="160">
        <v>0</v>
      </c>
      <c r="T364" s="161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162" t="s">
        <v>179</v>
      </c>
      <c r="AT364" s="162" t="s">
        <v>348</v>
      </c>
      <c r="AU364" s="162" t="s">
        <v>85</v>
      </c>
      <c r="AY364" s="18" t="s">
        <v>129</v>
      </c>
      <c r="BE364" s="163">
        <f>IF(N364="základní",J364,0)</f>
        <v>0</v>
      </c>
      <c r="BF364" s="163">
        <f>IF(N364="snížená",J364,0)</f>
        <v>0</v>
      </c>
      <c r="BG364" s="163">
        <f>IF(N364="zákl. přenesená",J364,0)</f>
        <v>0</v>
      </c>
      <c r="BH364" s="163">
        <f>IF(N364="sníž. přenesená",J364,0)</f>
        <v>0</v>
      </c>
      <c r="BI364" s="163">
        <f>IF(N364="nulová",J364,0)</f>
        <v>0</v>
      </c>
      <c r="BJ364" s="18" t="s">
        <v>83</v>
      </c>
      <c r="BK364" s="163">
        <f>ROUND(I364*H364,2)</f>
        <v>0</v>
      </c>
      <c r="BL364" s="18" t="s">
        <v>151</v>
      </c>
      <c r="BM364" s="162" t="s">
        <v>788</v>
      </c>
    </row>
    <row r="365" s="13" customFormat="1">
      <c r="A365" s="13"/>
      <c r="B365" s="195"/>
      <c r="C365" s="13"/>
      <c r="D365" s="196" t="s">
        <v>228</v>
      </c>
      <c r="E365" s="13"/>
      <c r="F365" s="198" t="s">
        <v>789</v>
      </c>
      <c r="G365" s="13"/>
      <c r="H365" s="199">
        <v>56.965000000000003</v>
      </c>
      <c r="I365" s="200"/>
      <c r="J365" s="13"/>
      <c r="K365" s="13"/>
      <c r="L365" s="195"/>
      <c r="M365" s="201"/>
      <c r="N365" s="202"/>
      <c r="O365" s="202"/>
      <c r="P365" s="202"/>
      <c r="Q365" s="202"/>
      <c r="R365" s="202"/>
      <c r="S365" s="202"/>
      <c r="T365" s="20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97" t="s">
        <v>228</v>
      </c>
      <c r="AU365" s="197" t="s">
        <v>85</v>
      </c>
      <c r="AV365" s="13" t="s">
        <v>85</v>
      </c>
      <c r="AW365" s="13" t="s">
        <v>3</v>
      </c>
      <c r="AX365" s="13" t="s">
        <v>83</v>
      </c>
      <c r="AY365" s="197" t="s">
        <v>129</v>
      </c>
    </row>
    <row r="366" s="2" customFormat="1" ht="16.5" customHeight="1">
      <c r="A366" s="38"/>
      <c r="B366" s="150"/>
      <c r="C366" s="151" t="s">
        <v>790</v>
      </c>
      <c r="D366" s="151" t="s">
        <v>125</v>
      </c>
      <c r="E366" s="152" t="s">
        <v>791</v>
      </c>
      <c r="F366" s="153" t="s">
        <v>792</v>
      </c>
      <c r="G366" s="154" t="s">
        <v>223</v>
      </c>
      <c r="H366" s="155">
        <v>1.0920000000000001</v>
      </c>
      <c r="I366" s="156"/>
      <c r="J366" s="157">
        <f>ROUND(I366*H366,2)</f>
        <v>0</v>
      </c>
      <c r="K366" s="153" t="s">
        <v>1</v>
      </c>
      <c r="L366" s="39"/>
      <c r="M366" s="158" t="s">
        <v>1</v>
      </c>
      <c r="N366" s="159" t="s">
        <v>40</v>
      </c>
      <c r="O366" s="77"/>
      <c r="P366" s="160">
        <f>O366*H366</f>
        <v>0</v>
      </c>
      <c r="Q366" s="160">
        <v>0</v>
      </c>
      <c r="R366" s="160">
        <f>Q366*H366</f>
        <v>0</v>
      </c>
      <c r="S366" s="160">
        <v>0</v>
      </c>
      <c r="T366" s="161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162" t="s">
        <v>151</v>
      </c>
      <c r="AT366" s="162" t="s">
        <v>125</v>
      </c>
      <c r="AU366" s="162" t="s">
        <v>85</v>
      </c>
      <c r="AY366" s="18" t="s">
        <v>129</v>
      </c>
      <c r="BE366" s="163">
        <f>IF(N366="základní",J366,0)</f>
        <v>0</v>
      </c>
      <c r="BF366" s="163">
        <f>IF(N366="snížená",J366,0)</f>
        <v>0</v>
      </c>
      <c r="BG366" s="163">
        <f>IF(N366="zákl. přenesená",J366,0)</f>
        <v>0</v>
      </c>
      <c r="BH366" s="163">
        <f>IF(N366="sníž. přenesená",J366,0)</f>
        <v>0</v>
      </c>
      <c r="BI366" s="163">
        <f>IF(N366="nulová",J366,0)</f>
        <v>0</v>
      </c>
      <c r="BJ366" s="18" t="s">
        <v>83</v>
      </c>
      <c r="BK366" s="163">
        <f>ROUND(I366*H366,2)</f>
        <v>0</v>
      </c>
      <c r="BL366" s="18" t="s">
        <v>151</v>
      </c>
      <c r="BM366" s="162" t="s">
        <v>793</v>
      </c>
    </row>
    <row r="367" s="13" customFormat="1">
      <c r="A367" s="13"/>
      <c r="B367" s="195"/>
      <c r="C367" s="13"/>
      <c r="D367" s="196" t="s">
        <v>228</v>
      </c>
      <c r="E367" s="197" t="s">
        <v>1</v>
      </c>
      <c r="F367" s="198" t="s">
        <v>794</v>
      </c>
      <c r="G367" s="13"/>
      <c r="H367" s="199">
        <v>1.0920000000000001</v>
      </c>
      <c r="I367" s="200"/>
      <c r="J367" s="13"/>
      <c r="K367" s="13"/>
      <c r="L367" s="195"/>
      <c r="M367" s="201"/>
      <c r="N367" s="202"/>
      <c r="O367" s="202"/>
      <c r="P367" s="202"/>
      <c r="Q367" s="202"/>
      <c r="R367" s="202"/>
      <c r="S367" s="202"/>
      <c r="T367" s="20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97" t="s">
        <v>228</v>
      </c>
      <c r="AU367" s="197" t="s">
        <v>85</v>
      </c>
      <c r="AV367" s="13" t="s">
        <v>85</v>
      </c>
      <c r="AW367" s="13" t="s">
        <v>31</v>
      </c>
      <c r="AX367" s="13" t="s">
        <v>83</v>
      </c>
      <c r="AY367" s="197" t="s">
        <v>129</v>
      </c>
    </row>
    <row r="368" s="2" customFormat="1" ht="24.15" customHeight="1">
      <c r="A368" s="38"/>
      <c r="B368" s="150"/>
      <c r="C368" s="151" t="s">
        <v>795</v>
      </c>
      <c r="D368" s="151" t="s">
        <v>125</v>
      </c>
      <c r="E368" s="152" t="s">
        <v>796</v>
      </c>
      <c r="F368" s="153" t="s">
        <v>797</v>
      </c>
      <c r="G368" s="154" t="s">
        <v>247</v>
      </c>
      <c r="H368" s="155">
        <v>0.84899999999999998</v>
      </c>
      <c r="I368" s="156"/>
      <c r="J368" s="157">
        <f>ROUND(I368*H368,2)</f>
        <v>0</v>
      </c>
      <c r="K368" s="153" t="s">
        <v>224</v>
      </c>
      <c r="L368" s="39"/>
      <c r="M368" s="158" t="s">
        <v>1</v>
      </c>
      <c r="N368" s="159" t="s">
        <v>40</v>
      </c>
      <c r="O368" s="77"/>
      <c r="P368" s="160">
        <f>O368*H368</f>
        <v>0</v>
      </c>
      <c r="Q368" s="160">
        <v>0</v>
      </c>
      <c r="R368" s="160">
        <f>Q368*H368</f>
        <v>0</v>
      </c>
      <c r="S368" s="160">
        <v>0</v>
      </c>
      <c r="T368" s="161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162" t="s">
        <v>151</v>
      </c>
      <c r="AT368" s="162" t="s">
        <v>125</v>
      </c>
      <c r="AU368" s="162" t="s">
        <v>85</v>
      </c>
      <c r="AY368" s="18" t="s">
        <v>129</v>
      </c>
      <c r="BE368" s="163">
        <f>IF(N368="základní",J368,0)</f>
        <v>0</v>
      </c>
      <c r="BF368" s="163">
        <f>IF(N368="snížená",J368,0)</f>
        <v>0</v>
      </c>
      <c r="BG368" s="163">
        <f>IF(N368="zákl. přenesená",J368,0)</f>
        <v>0</v>
      </c>
      <c r="BH368" s="163">
        <f>IF(N368="sníž. přenesená",J368,0)</f>
        <v>0</v>
      </c>
      <c r="BI368" s="163">
        <f>IF(N368="nulová",J368,0)</f>
        <v>0</v>
      </c>
      <c r="BJ368" s="18" t="s">
        <v>83</v>
      </c>
      <c r="BK368" s="163">
        <f>ROUND(I368*H368,2)</f>
        <v>0</v>
      </c>
      <c r="BL368" s="18" t="s">
        <v>151</v>
      </c>
      <c r="BM368" s="162" t="s">
        <v>798</v>
      </c>
    </row>
    <row r="369" s="2" customFormat="1">
      <c r="A369" s="38"/>
      <c r="B369" s="39"/>
      <c r="C369" s="38"/>
      <c r="D369" s="190" t="s">
        <v>226</v>
      </c>
      <c r="E369" s="38"/>
      <c r="F369" s="191" t="s">
        <v>799</v>
      </c>
      <c r="G369" s="38"/>
      <c r="H369" s="38"/>
      <c r="I369" s="192"/>
      <c r="J369" s="38"/>
      <c r="K369" s="38"/>
      <c r="L369" s="39"/>
      <c r="M369" s="193"/>
      <c r="N369" s="194"/>
      <c r="O369" s="77"/>
      <c r="P369" s="77"/>
      <c r="Q369" s="77"/>
      <c r="R369" s="77"/>
      <c r="S369" s="77"/>
      <c r="T369" s="78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8" t="s">
        <v>226</v>
      </c>
      <c r="AU369" s="18" t="s">
        <v>85</v>
      </c>
    </row>
    <row r="370" s="12" customFormat="1" ht="22.8" customHeight="1">
      <c r="A370" s="12"/>
      <c r="B370" s="177"/>
      <c r="C370" s="12"/>
      <c r="D370" s="178" t="s">
        <v>74</v>
      </c>
      <c r="E370" s="188" t="s">
        <v>800</v>
      </c>
      <c r="F370" s="188" t="s">
        <v>801</v>
      </c>
      <c r="G370" s="12"/>
      <c r="H370" s="12"/>
      <c r="I370" s="180"/>
      <c r="J370" s="189">
        <f>BK370</f>
        <v>0</v>
      </c>
      <c r="K370" s="12"/>
      <c r="L370" s="177"/>
      <c r="M370" s="182"/>
      <c r="N370" s="183"/>
      <c r="O370" s="183"/>
      <c r="P370" s="184">
        <f>SUM(P371:P380)</f>
        <v>0</v>
      </c>
      <c r="Q370" s="183"/>
      <c r="R370" s="184">
        <f>SUM(R371:R380)</f>
        <v>0.00080000000000000004</v>
      </c>
      <c r="S370" s="183"/>
      <c r="T370" s="185">
        <f>SUM(T371:T380)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178" t="s">
        <v>85</v>
      </c>
      <c r="AT370" s="186" t="s">
        <v>74</v>
      </c>
      <c r="AU370" s="186" t="s">
        <v>83</v>
      </c>
      <c r="AY370" s="178" t="s">
        <v>129</v>
      </c>
      <c r="BK370" s="187">
        <f>SUM(BK371:BK380)</f>
        <v>0</v>
      </c>
    </row>
    <row r="371" s="2" customFormat="1" ht="24.15" customHeight="1">
      <c r="A371" s="38"/>
      <c r="B371" s="150"/>
      <c r="C371" s="151" t="s">
        <v>802</v>
      </c>
      <c r="D371" s="151" t="s">
        <v>125</v>
      </c>
      <c r="E371" s="152" t="s">
        <v>803</v>
      </c>
      <c r="F371" s="153" t="s">
        <v>804</v>
      </c>
      <c r="G371" s="154" t="s">
        <v>232</v>
      </c>
      <c r="H371" s="155">
        <v>1</v>
      </c>
      <c r="I371" s="156"/>
      <c r="J371" s="157">
        <f>ROUND(I371*H371,2)</f>
        <v>0</v>
      </c>
      <c r="K371" s="153" t="s">
        <v>805</v>
      </c>
      <c r="L371" s="39"/>
      <c r="M371" s="158" t="s">
        <v>1</v>
      </c>
      <c r="N371" s="159" t="s">
        <v>40</v>
      </c>
      <c r="O371" s="77"/>
      <c r="P371" s="160">
        <f>O371*H371</f>
        <v>0</v>
      </c>
      <c r="Q371" s="160">
        <v>0</v>
      </c>
      <c r="R371" s="160">
        <f>Q371*H371</f>
        <v>0</v>
      </c>
      <c r="S371" s="160">
        <v>0</v>
      </c>
      <c r="T371" s="161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162" t="s">
        <v>128</v>
      </c>
      <c r="AT371" s="162" t="s">
        <v>125</v>
      </c>
      <c r="AU371" s="162" t="s">
        <v>85</v>
      </c>
      <c r="AY371" s="18" t="s">
        <v>129</v>
      </c>
      <c r="BE371" s="163">
        <f>IF(N371="základní",J371,0)</f>
        <v>0</v>
      </c>
      <c r="BF371" s="163">
        <f>IF(N371="snížená",J371,0)</f>
        <v>0</v>
      </c>
      <c r="BG371" s="163">
        <f>IF(N371="zákl. přenesená",J371,0)</f>
        <v>0</v>
      </c>
      <c r="BH371" s="163">
        <f>IF(N371="sníž. přenesená",J371,0)</f>
        <v>0</v>
      </c>
      <c r="BI371" s="163">
        <f>IF(N371="nulová",J371,0)</f>
        <v>0</v>
      </c>
      <c r="BJ371" s="18" t="s">
        <v>83</v>
      </c>
      <c r="BK371" s="163">
        <f>ROUND(I371*H371,2)</f>
        <v>0</v>
      </c>
      <c r="BL371" s="18" t="s">
        <v>128</v>
      </c>
      <c r="BM371" s="162" t="s">
        <v>806</v>
      </c>
    </row>
    <row r="372" s="2" customFormat="1">
      <c r="A372" s="38"/>
      <c r="B372" s="39"/>
      <c r="C372" s="38"/>
      <c r="D372" s="190" t="s">
        <v>226</v>
      </c>
      <c r="E372" s="38"/>
      <c r="F372" s="191" t="s">
        <v>807</v>
      </c>
      <c r="G372" s="38"/>
      <c r="H372" s="38"/>
      <c r="I372" s="192"/>
      <c r="J372" s="38"/>
      <c r="K372" s="38"/>
      <c r="L372" s="39"/>
      <c r="M372" s="193"/>
      <c r="N372" s="194"/>
      <c r="O372" s="77"/>
      <c r="P372" s="77"/>
      <c r="Q372" s="77"/>
      <c r="R372" s="77"/>
      <c r="S372" s="77"/>
      <c r="T372" s="78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8" t="s">
        <v>226</v>
      </c>
      <c r="AU372" s="18" t="s">
        <v>85</v>
      </c>
    </row>
    <row r="373" s="2" customFormat="1" ht="24.15" customHeight="1">
      <c r="A373" s="38"/>
      <c r="B373" s="150"/>
      <c r="C373" s="151" t="s">
        <v>808</v>
      </c>
      <c r="D373" s="151" t="s">
        <v>125</v>
      </c>
      <c r="E373" s="152" t="s">
        <v>809</v>
      </c>
      <c r="F373" s="153" t="s">
        <v>810</v>
      </c>
      <c r="G373" s="154" t="s">
        <v>232</v>
      </c>
      <c r="H373" s="155">
        <v>1</v>
      </c>
      <c r="I373" s="156"/>
      <c r="J373" s="157">
        <f>ROUND(I373*H373,2)</f>
        <v>0</v>
      </c>
      <c r="K373" s="153" t="s">
        <v>224</v>
      </c>
      <c r="L373" s="39"/>
      <c r="M373" s="158" t="s">
        <v>1</v>
      </c>
      <c r="N373" s="159" t="s">
        <v>40</v>
      </c>
      <c r="O373" s="77"/>
      <c r="P373" s="160">
        <f>O373*H373</f>
        <v>0</v>
      </c>
      <c r="Q373" s="160">
        <v>0.00021000000000000001</v>
      </c>
      <c r="R373" s="160">
        <f>Q373*H373</f>
        <v>0.00021000000000000001</v>
      </c>
      <c r="S373" s="160">
        <v>0</v>
      </c>
      <c r="T373" s="161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162" t="s">
        <v>151</v>
      </c>
      <c r="AT373" s="162" t="s">
        <v>125</v>
      </c>
      <c r="AU373" s="162" t="s">
        <v>85</v>
      </c>
      <c r="AY373" s="18" t="s">
        <v>129</v>
      </c>
      <c r="BE373" s="163">
        <f>IF(N373="základní",J373,0)</f>
        <v>0</v>
      </c>
      <c r="BF373" s="163">
        <f>IF(N373="snížená",J373,0)</f>
        <v>0</v>
      </c>
      <c r="BG373" s="163">
        <f>IF(N373="zákl. přenesená",J373,0)</f>
        <v>0</v>
      </c>
      <c r="BH373" s="163">
        <f>IF(N373="sníž. přenesená",J373,0)</f>
        <v>0</v>
      </c>
      <c r="BI373" s="163">
        <f>IF(N373="nulová",J373,0)</f>
        <v>0</v>
      </c>
      <c r="BJ373" s="18" t="s">
        <v>83</v>
      </c>
      <c r="BK373" s="163">
        <f>ROUND(I373*H373,2)</f>
        <v>0</v>
      </c>
      <c r="BL373" s="18" t="s">
        <v>151</v>
      </c>
      <c r="BM373" s="162" t="s">
        <v>811</v>
      </c>
    </row>
    <row r="374" s="2" customFormat="1">
      <c r="A374" s="38"/>
      <c r="B374" s="39"/>
      <c r="C374" s="38"/>
      <c r="D374" s="190" t="s">
        <v>226</v>
      </c>
      <c r="E374" s="38"/>
      <c r="F374" s="191" t="s">
        <v>812</v>
      </c>
      <c r="G374" s="38"/>
      <c r="H374" s="38"/>
      <c r="I374" s="192"/>
      <c r="J374" s="38"/>
      <c r="K374" s="38"/>
      <c r="L374" s="39"/>
      <c r="M374" s="193"/>
      <c r="N374" s="194"/>
      <c r="O374" s="77"/>
      <c r="P374" s="77"/>
      <c r="Q374" s="77"/>
      <c r="R374" s="77"/>
      <c r="S374" s="77"/>
      <c r="T374" s="78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8" t="s">
        <v>226</v>
      </c>
      <c r="AU374" s="18" t="s">
        <v>85</v>
      </c>
    </row>
    <row r="375" s="2" customFormat="1" ht="24.15" customHeight="1">
      <c r="A375" s="38"/>
      <c r="B375" s="150"/>
      <c r="C375" s="151" t="s">
        <v>354</v>
      </c>
      <c r="D375" s="151" t="s">
        <v>125</v>
      </c>
      <c r="E375" s="152" t="s">
        <v>813</v>
      </c>
      <c r="F375" s="153" t="s">
        <v>814</v>
      </c>
      <c r="G375" s="154" t="s">
        <v>232</v>
      </c>
      <c r="H375" s="155">
        <v>10</v>
      </c>
      <c r="I375" s="156"/>
      <c r="J375" s="157">
        <f>ROUND(I375*H375,2)</f>
        <v>0</v>
      </c>
      <c r="K375" s="153" t="s">
        <v>815</v>
      </c>
      <c r="L375" s="39"/>
      <c r="M375" s="158" t="s">
        <v>1</v>
      </c>
      <c r="N375" s="159" t="s">
        <v>40</v>
      </c>
      <c r="O375" s="77"/>
      <c r="P375" s="160">
        <f>O375*H375</f>
        <v>0</v>
      </c>
      <c r="Q375" s="160">
        <v>2.0000000000000002E-05</v>
      </c>
      <c r="R375" s="160">
        <f>Q375*H375</f>
        <v>0.00020000000000000001</v>
      </c>
      <c r="S375" s="160">
        <v>0</v>
      </c>
      <c r="T375" s="161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162" t="s">
        <v>151</v>
      </c>
      <c r="AT375" s="162" t="s">
        <v>125</v>
      </c>
      <c r="AU375" s="162" t="s">
        <v>85</v>
      </c>
      <c r="AY375" s="18" t="s">
        <v>129</v>
      </c>
      <c r="BE375" s="163">
        <f>IF(N375="základní",J375,0)</f>
        <v>0</v>
      </c>
      <c r="BF375" s="163">
        <f>IF(N375="snížená",J375,0)</f>
        <v>0</v>
      </c>
      <c r="BG375" s="163">
        <f>IF(N375="zákl. přenesená",J375,0)</f>
        <v>0</v>
      </c>
      <c r="BH375" s="163">
        <f>IF(N375="sníž. přenesená",J375,0)</f>
        <v>0</v>
      </c>
      <c r="BI375" s="163">
        <f>IF(N375="nulová",J375,0)</f>
        <v>0</v>
      </c>
      <c r="BJ375" s="18" t="s">
        <v>83</v>
      </c>
      <c r="BK375" s="163">
        <f>ROUND(I375*H375,2)</f>
        <v>0</v>
      </c>
      <c r="BL375" s="18" t="s">
        <v>151</v>
      </c>
      <c r="BM375" s="162" t="s">
        <v>816</v>
      </c>
    </row>
    <row r="376" s="2" customFormat="1">
      <c r="A376" s="38"/>
      <c r="B376" s="39"/>
      <c r="C376" s="38"/>
      <c r="D376" s="190" t="s">
        <v>226</v>
      </c>
      <c r="E376" s="38"/>
      <c r="F376" s="191" t="s">
        <v>817</v>
      </c>
      <c r="G376" s="38"/>
      <c r="H376" s="38"/>
      <c r="I376" s="192"/>
      <c r="J376" s="38"/>
      <c r="K376" s="38"/>
      <c r="L376" s="39"/>
      <c r="M376" s="193"/>
      <c r="N376" s="194"/>
      <c r="O376" s="77"/>
      <c r="P376" s="77"/>
      <c r="Q376" s="77"/>
      <c r="R376" s="77"/>
      <c r="S376" s="77"/>
      <c r="T376" s="78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8" t="s">
        <v>226</v>
      </c>
      <c r="AU376" s="18" t="s">
        <v>85</v>
      </c>
    </row>
    <row r="377" s="2" customFormat="1" ht="24.15" customHeight="1">
      <c r="A377" s="38"/>
      <c r="B377" s="150"/>
      <c r="C377" s="151" t="s">
        <v>818</v>
      </c>
      <c r="D377" s="151" t="s">
        <v>125</v>
      </c>
      <c r="E377" s="152" t="s">
        <v>819</v>
      </c>
      <c r="F377" s="153" t="s">
        <v>820</v>
      </c>
      <c r="G377" s="154" t="s">
        <v>232</v>
      </c>
      <c r="H377" s="155">
        <v>10</v>
      </c>
      <c r="I377" s="156"/>
      <c r="J377" s="157">
        <f>ROUND(I377*H377,2)</f>
        <v>0</v>
      </c>
      <c r="K377" s="153" t="s">
        <v>815</v>
      </c>
      <c r="L377" s="39"/>
      <c r="M377" s="158" t="s">
        <v>1</v>
      </c>
      <c r="N377" s="159" t="s">
        <v>40</v>
      </c>
      <c r="O377" s="77"/>
      <c r="P377" s="160">
        <f>O377*H377</f>
        <v>0</v>
      </c>
      <c r="Q377" s="160">
        <v>1.0000000000000001E-05</v>
      </c>
      <c r="R377" s="160">
        <f>Q377*H377</f>
        <v>0.00010000000000000001</v>
      </c>
      <c r="S377" s="160">
        <v>0</v>
      </c>
      <c r="T377" s="161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162" t="s">
        <v>151</v>
      </c>
      <c r="AT377" s="162" t="s">
        <v>125</v>
      </c>
      <c r="AU377" s="162" t="s">
        <v>85</v>
      </c>
      <c r="AY377" s="18" t="s">
        <v>129</v>
      </c>
      <c r="BE377" s="163">
        <f>IF(N377="základní",J377,0)</f>
        <v>0</v>
      </c>
      <c r="BF377" s="163">
        <f>IF(N377="snížená",J377,0)</f>
        <v>0</v>
      </c>
      <c r="BG377" s="163">
        <f>IF(N377="zákl. přenesená",J377,0)</f>
        <v>0</v>
      </c>
      <c r="BH377" s="163">
        <f>IF(N377="sníž. přenesená",J377,0)</f>
        <v>0</v>
      </c>
      <c r="BI377" s="163">
        <f>IF(N377="nulová",J377,0)</f>
        <v>0</v>
      </c>
      <c r="BJ377" s="18" t="s">
        <v>83</v>
      </c>
      <c r="BK377" s="163">
        <f>ROUND(I377*H377,2)</f>
        <v>0</v>
      </c>
      <c r="BL377" s="18" t="s">
        <v>151</v>
      </c>
      <c r="BM377" s="162" t="s">
        <v>821</v>
      </c>
    </row>
    <row r="378" s="2" customFormat="1">
      <c r="A378" s="38"/>
      <c r="B378" s="39"/>
      <c r="C378" s="38"/>
      <c r="D378" s="190" t="s">
        <v>226</v>
      </c>
      <c r="E378" s="38"/>
      <c r="F378" s="191" t="s">
        <v>822</v>
      </c>
      <c r="G378" s="38"/>
      <c r="H378" s="38"/>
      <c r="I378" s="192"/>
      <c r="J378" s="38"/>
      <c r="K378" s="38"/>
      <c r="L378" s="39"/>
      <c r="M378" s="193"/>
      <c r="N378" s="194"/>
      <c r="O378" s="77"/>
      <c r="P378" s="77"/>
      <c r="Q378" s="77"/>
      <c r="R378" s="77"/>
      <c r="S378" s="77"/>
      <c r="T378" s="78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8" t="s">
        <v>226</v>
      </c>
      <c r="AU378" s="18" t="s">
        <v>85</v>
      </c>
    </row>
    <row r="379" s="2" customFormat="1" ht="24.15" customHeight="1">
      <c r="A379" s="38"/>
      <c r="B379" s="150"/>
      <c r="C379" s="151" t="s">
        <v>823</v>
      </c>
      <c r="D379" s="151" t="s">
        <v>125</v>
      </c>
      <c r="E379" s="152" t="s">
        <v>824</v>
      </c>
      <c r="F379" s="153" t="s">
        <v>825</v>
      </c>
      <c r="G379" s="154" t="s">
        <v>232</v>
      </c>
      <c r="H379" s="155">
        <v>1</v>
      </c>
      <c r="I379" s="156"/>
      <c r="J379" s="157">
        <f>ROUND(I379*H379,2)</f>
        <v>0</v>
      </c>
      <c r="K379" s="153" t="s">
        <v>826</v>
      </c>
      <c r="L379" s="39"/>
      <c r="M379" s="158" t="s">
        <v>1</v>
      </c>
      <c r="N379" s="159" t="s">
        <v>40</v>
      </c>
      <c r="O379" s="77"/>
      <c r="P379" s="160">
        <f>O379*H379</f>
        <v>0</v>
      </c>
      <c r="Q379" s="160">
        <v>0.00029</v>
      </c>
      <c r="R379" s="160">
        <f>Q379*H379</f>
        <v>0.00029</v>
      </c>
      <c r="S379" s="160">
        <v>0</v>
      </c>
      <c r="T379" s="161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162" t="s">
        <v>151</v>
      </c>
      <c r="AT379" s="162" t="s">
        <v>125</v>
      </c>
      <c r="AU379" s="162" t="s">
        <v>85</v>
      </c>
      <c r="AY379" s="18" t="s">
        <v>129</v>
      </c>
      <c r="BE379" s="163">
        <f>IF(N379="základní",J379,0)</f>
        <v>0</v>
      </c>
      <c r="BF379" s="163">
        <f>IF(N379="snížená",J379,0)</f>
        <v>0</v>
      </c>
      <c r="BG379" s="163">
        <f>IF(N379="zákl. přenesená",J379,0)</f>
        <v>0</v>
      </c>
      <c r="BH379" s="163">
        <f>IF(N379="sníž. přenesená",J379,0)</f>
        <v>0</v>
      </c>
      <c r="BI379" s="163">
        <f>IF(N379="nulová",J379,0)</f>
        <v>0</v>
      </c>
      <c r="BJ379" s="18" t="s">
        <v>83</v>
      </c>
      <c r="BK379" s="163">
        <f>ROUND(I379*H379,2)</f>
        <v>0</v>
      </c>
      <c r="BL379" s="18" t="s">
        <v>151</v>
      </c>
      <c r="BM379" s="162" t="s">
        <v>827</v>
      </c>
    </row>
    <row r="380" s="2" customFormat="1">
      <c r="A380" s="38"/>
      <c r="B380" s="39"/>
      <c r="C380" s="38"/>
      <c r="D380" s="190" t="s">
        <v>226</v>
      </c>
      <c r="E380" s="38"/>
      <c r="F380" s="191" t="s">
        <v>828</v>
      </c>
      <c r="G380" s="38"/>
      <c r="H380" s="38"/>
      <c r="I380" s="192"/>
      <c r="J380" s="38"/>
      <c r="K380" s="38"/>
      <c r="L380" s="39"/>
      <c r="M380" s="193"/>
      <c r="N380" s="194"/>
      <c r="O380" s="77"/>
      <c r="P380" s="77"/>
      <c r="Q380" s="77"/>
      <c r="R380" s="77"/>
      <c r="S380" s="77"/>
      <c r="T380" s="78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8" t="s">
        <v>226</v>
      </c>
      <c r="AU380" s="18" t="s">
        <v>85</v>
      </c>
    </row>
    <row r="381" s="12" customFormat="1" ht="25.92" customHeight="1">
      <c r="A381" s="12"/>
      <c r="B381" s="177"/>
      <c r="C381" s="12"/>
      <c r="D381" s="178" t="s">
        <v>74</v>
      </c>
      <c r="E381" s="179" t="s">
        <v>348</v>
      </c>
      <c r="F381" s="179" t="s">
        <v>349</v>
      </c>
      <c r="G381" s="12"/>
      <c r="H381" s="12"/>
      <c r="I381" s="180"/>
      <c r="J381" s="181">
        <f>BK381</f>
        <v>0</v>
      </c>
      <c r="K381" s="12"/>
      <c r="L381" s="177"/>
      <c r="M381" s="182"/>
      <c r="N381" s="183"/>
      <c r="O381" s="183"/>
      <c r="P381" s="184">
        <f>P382</f>
        <v>0</v>
      </c>
      <c r="Q381" s="183"/>
      <c r="R381" s="184">
        <f>R382</f>
        <v>0.13600000000000001</v>
      </c>
      <c r="S381" s="183"/>
      <c r="T381" s="185">
        <f>T382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178" t="s">
        <v>132</v>
      </c>
      <c r="AT381" s="186" t="s">
        <v>74</v>
      </c>
      <c r="AU381" s="186" t="s">
        <v>75</v>
      </c>
      <c r="AY381" s="178" t="s">
        <v>129</v>
      </c>
      <c r="BK381" s="187">
        <f>BK382</f>
        <v>0</v>
      </c>
    </row>
    <row r="382" s="12" customFormat="1" ht="22.8" customHeight="1">
      <c r="A382" s="12"/>
      <c r="B382" s="177"/>
      <c r="C382" s="12"/>
      <c r="D382" s="178" t="s">
        <v>74</v>
      </c>
      <c r="E382" s="188" t="s">
        <v>350</v>
      </c>
      <c r="F382" s="188" t="s">
        <v>351</v>
      </c>
      <c r="G382" s="12"/>
      <c r="H382" s="12"/>
      <c r="I382" s="180"/>
      <c r="J382" s="189">
        <f>BK382</f>
        <v>0</v>
      </c>
      <c r="K382" s="12"/>
      <c r="L382" s="177"/>
      <c r="M382" s="182"/>
      <c r="N382" s="183"/>
      <c r="O382" s="183"/>
      <c r="P382" s="184">
        <f>SUM(P383:P386)</f>
        <v>0</v>
      </c>
      <c r="Q382" s="183"/>
      <c r="R382" s="184">
        <f>SUM(R383:R386)</f>
        <v>0.13600000000000001</v>
      </c>
      <c r="S382" s="183"/>
      <c r="T382" s="185">
        <f>SUM(T383:T386)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178" t="s">
        <v>132</v>
      </c>
      <c r="AT382" s="186" t="s">
        <v>74</v>
      </c>
      <c r="AU382" s="186" t="s">
        <v>83</v>
      </c>
      <c r="AY382" s="178" t="s">
        <v>129</v>
      </c>
      <c r="BK382" s="187">
        <f>SUM(BK383:BK386)</f>
        <v>0</v>
      </c>
    </row>
    <row r="383" s="2" customFormat="1" ht="24.15" customHeight="1">
      <c r="A383" s="38"/>
      <c r="B383" s="150"/>
      <c r="C383" s="151" t="s">
        <v>829</v>
      </c>
      <c r="D383" s="151" t="s">
        <v>125</v>
      </c>
      <c r="E383" s="152" t="s">
        <v>830</v>
      </c>
      <c r="F383" s="153" t="s">
        <v>831</v>
      </c>
      <c r="G383" s="154" t="s">
        <v>275</v>
      </c>
      <c r="H383" s="155">
        <v>68</v>
      </c>
      <c r="I383" s="156"/>
      <c r="J383" s="157">
        <f>ROUND(I383*H383,2)</f>
        <v>0</v>
      </c>
      <c r="K383" s="153" t="s">
        <v>224</v>
      </c>
      <c r="L383" s="39"/>
      <c r="M383" s="158" t="s">
        <v>1</v>
      </c>
      <c r="N383" s="159" t="s">
        <v>40</v>
      </c>
      <c r="O383" s="77"/>
      <c r="P383" s="160">
        <f>O383*H383</f>
        <v>0</v>
      </c>
      <c r="Q383" s="160">
        <v>0</v>
      </c>
      <c r="R383" s="160">
        <f>Q383*H383</f>
        <v>0</v>
      </c>
      <c r="S383" s="160">
        <v>0</v>
      </c>
      <c r="T383" s="161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162" t="s">
        <v>354</v>
      </c>
      <c r="AT383" s="162" t="s">
        <v>125</v>
      </c>
      <c r="AU383" s="162" t="s">
        <v>85</v>
      </c>
      <c r="AY383" s="18" t="s">
        <v>129</v>
      </c>
      <c r="BE383" s="163">
        <f>IF(N383="základní",J383,0)</f>
        <v>0</v>
      </c>
      <c r="BF383" s="163">
        <f>IF(N383="snížená",J383,0)</f>
        <v>0</v>
      </c>
      <c r="BG383" s="163">
        <f>IF(N383="zákl. přenesená",J383,0)</f>
        <v>0</v>
      </c>
      <c r="BH383" s="163">
        <f>IF(N383="sníž. přenesená",J383,0)</f>
        <v>0</v>
      </c>
      <c r="BI383" s="163">
        <f>IF(N383="nulová",J383,0)</f>
        <v>0</v>
      </c>
      <c r="BJ383" s="18" t="s">
        <v>83</v>
      </c>
      <c r="BK383" s="163">
        <f>ROUND(I383*H383,2)</f>
        <v>0</v>
      </c>
      <c r="BL383" s="18" t="s">
        <v>354</v>
      </c>
      <c r="BM383" s="162" t="s">
        <v>832</v>
      </c>
    </row>
    <row r="384" s="2" customFormat="1">
      <c r="A384" s="38"/>
      <c r="B384" s="39"/>
      <c r="C384" s="38"/>
      <c r="D384" s="190" t="s">
        <v>226</v>
      </c>
      <c r="E384" s="38"/>
      <c r="F384" s="191" t="s">
        <v>833</v>
      </c>
      <c r="G384" s="38"/>
      <c r="H384" s="38"/>
      <c r="I384" s="192"/>
      <c r="J384" s="38"/>
      <c r="K384" s="38"/>
      <c r="L384" s="39"/>
      <c r="M384" s="193"/>
      <c r="N384" s="194"/>
      <c r="O384" s="77"/>
      <c r="P384" s="77"/>
      <c r="Q384" s="77"/>
      <c r="R384" s="77"/>
      <c r="S384" s="77"/>
      <c r="T384" s="78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8" t="s">
        <v>226</v>
      </c>
      <c r="AU384" s="18" t="s">
        <v>85</v>
      </c>
    </row>
    <row r="385" s="2" customFormat="1" ht="37.8" customHeight="1">
      <c r="A385" s="38"/>
      <c r="B385" s="150"/>
      <c r="C385" s="222" t="s">
        <v>278</v>
      </c>
      <c r="D385" s="222" t="s">
        <v>348</v>
      </c>
      <c r="E385" s="223" t="s">
        <v>834</v>
      </c>
      <c r="F385" s="224" t="s">
        <v>835</v>
      </c>
      <c r="G385" s="225" t="s">
        <v>241</v>
      </c>
      <c r="H385" s="226">
        <v>68</v>
      </c>
      <c r="I385" s="227"/>
      <c r="J385" s="228">
        <f>ROUND(I385*H385,2)</f>
        <v>0</v>
      </c>
      <c r="K385" s="224" t="s">
        <v>224</v>
      </c>
      <c r="L385" s="229"/>
      <c r="M385" s="230" t="s">
        <v>1</v>
      </c>
      <c r="N385" s="231" t="s">
        <v>40</v>
      </c>
      <c r="O385" s="77"/>
      <c r="P385" s="160">
        <f>O385*H385</f>
        <v>0</v>
      </c>
      <c r="Q385" s="160">
        <v>0.001</v>
      </c>
      <c r="R385" s="160">
        <f>Q385*H385</f>
        <v>0.068000000000000005</v>
      </c>
      <c r="S385" s="160">
        <v>0</v>
      </c>
      <c r="T385" s="161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162" t="s">
        <v>836</v>
      </c>
      <c r="AT385" s="162" t="s">
        <v>348</v>
      </c>
      <c r="AU385" s="162" t="s">
        <v>85</v>
      </c>
      <c r="AY385" s="18" t="s">
        <v>129</v>
      </c>
      <c r="BE385" s="163">
        <f>IF(N385="základní",J385,0)</f>
        <v>0</v>
      </c>
      <c r="BF385" s="163">
        <f>IF(N385="snížená",J385,0)</f>
        <v>0</v>
      </c>
      <c r="BG385" s="163">
        <f>IF(N385="zákl. přenesená",J385,0)</f>
        <v>0</v>
      </c>
      <c r="BH385" s="163">
        <f>IF(N385="sníž. přenesená",J385,0)</f>
        <v>0</v>
      </c>
      <c r="BI385" s="163">
        <f>IF(N385="nulová",J385,0)</f>
        <v>0</v>
      </c>
      <c r="BJ385" s="18" t="s">
        <v>83</v>
      </c>
      <c r="BK385" s="163">
        <f>ROUND(I385*H385,2)</f>
        <v>0</v>
      </c>
      <c r="BL385" s="18" t="s">
        <v>354</v>
      </c>
      <c r="BM385" s="162" t="s">
        <v>837</v>
      </c>
    </row>
    <row r="386" s="2" customFormat="1" ht="16.5" customHeight="1">
      <c r="A386" s="38"/>
      <c r="B386" s="150"/>
      <c r="C386" s="222" t="s">
        <v>838</v>
      </c>
      <c r="D386" s="222" t="s">
        <v>348</v>
      </c>
      <c r="E386" s="223" t="s">
        <v>839</v>
      </c>
      <c r="F386" s="224" t="s">
        <v>840</v>
      </c>
      <c r="G386" s="225" t="s">
        <v>422</v>
      </c>
      <c r="H386" s="226">
        <v>68</v>
      </c>
      <c r="I386" s="227"/>
      <c r="J386" s="228">
        <f>ROUND(I386*H386,2)</f>
        <v>0</v>
      </c>
      <c r="K386" s="224" t="s">
        <v>224</v>
      </c>
      <c r="L386" s="229"/>
      <c r="M386" s="230" t="s">
        <v>1</v>
      </c>
      <c r="N386" s="231" t="s">
        <v>40</v>
      </c>
      <c r="O386" s="77"/>
      <c r="P386" s="160">
        <f>O386*H386</f>
        <v>0</v>
      </c>
      <c r="Q386" s="160">
        <v>0.001</v>
      </c>
      <c r="R386" s="160">
        <f>Q386*H386</f>
        <v>0.068000000000000005</v>
      </c>
      <c r="S386" s="160">
        <v>0</v>
      </c>
      <c r="T386" s="161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162" t="s">
        <v>841</v>
      </c>
      <c r="AT386" s="162" t="s">
        <v>348</v>
      </c>
      <c r="AU386" s="162" t="s">
        <v>85</v>
      </c>
      <c r="AY386" s="18" t="s">
        <v>129</v>
      </c>
      <c r="BE386" s="163">
        <f>IF(N386="základní",J386,0)</f>
        <v>0</v>
      </c>
      <c r="BF386" s="163">
        <f>IF(N386="snížená",J386,0)</f>
        <v>0</v>
      </c>
      <c r="BG386" s="163">
        <f>IF(N386="zákl. přenesená",J386,0)</f>
        <v>0</v>
      </c>
      <c r="BH386" s="163">
        <f>IF(N386="sníž. přenesená",J386,0)</f>
        <v>0</v>
      </c>
      <c r="BI386" s="163">
        <f>IF(N386="nulová",J386,0)</f>
        <v>0</v>
      </c>
      <c r="BJ386" s="18" t="s">
        <v>83</v>
      </c>
      <c r="BK386" s="163">
        <f>ROUND(I386*H386,2)</f>
        <v>0</v>
      </c>
      <c r="BL386" s="18" t="s">
        <v>841</v>
      </c>
      <c r="BM386" s="162" t="s">
        <v>842</v>
      </c>
    </row>
    <row r="387" s="12" customFormat="1" ht="25.92" customHeight="1">
      <c r="A387" s="12"/>
      <c r="B387" s="177"/>
      <c r="C387" s="12"/>
      <c r="D387" s="178" t="s">
        <v>74</v>
      </c>
      <c r="E387" s="179" t="s">
        <v>362</v>
      </c>
      <c r="F387" s="179" t="s">
        <v>363</v>
      </c>
      <c r="G387" s="12"/>
      <c r="H387" s="12"/>
      <c r="I387" s="180"/>
      <c r="J387" s="181">
        <f>BK387</f>
        <v>0</v>
      </c>
      <c r="K387" s="12"/>
      <c r="L387" s="177"/>
      <c r="M387" s="182"/>
      <c r="N387" s="183"/>
      <c r="O387" s="183"/>
      <c r="P387" s="184">
        <f>P388</f>
        <v>0</v>
      </c>
      <c r="Q387" s="183"/>
      <c r="R387" s="184">
        <f>R388</f>
        <v>0</v>
      </c>
      <c r="S387" s="183"/>
      <c r="T387" s="185">
        <f>T388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178" t="s">
        <v>139</v>
      </c>
      <c r="AT387" s="186" t="s">
        <v>74</v>
      </c>
      <c r="AU387" s="186" t="s">
        <v>75</v>
      </c>
      <c r="AY387" s="178" t="s">
        <v>129</v>
      </c>
      <c r="BK387" s="187">
        <f>BK388</f>
        <v>0</v>
      </c>
    </row>
    <row r="388" s="12" customFormat="1" ht="22.8" customHeight="1">
      <c r="A388" s="12"/>
      <c r="B388" s="177"/>
      <c r="C388" s="12"/>
      <c r="D388" s="178" t="s">
        <v>74</v>
      </c>
      <c r="E388" s="188" t="s">
        <v>364</v>
      </c>
      <c r="F388" s="188" t="s">
        <v>365</v>
      </c>
      <c r="G388" s="12"/>
      <c r="H388" s="12"/>
      <c r="I388" s="180"/>
      <c r="J388" s="189">
        <f>BK388</f>
        <v>0</v>
      </c>
      <c r="K388" s="12"/>
      <c r="L388" s="177"/>
      <c r="M388" s="182"/>
      <c r="N388" s="183"/>
      <c r="O388" s="183"/>
      <c r="P388" s="184">
        <f>SUM(P389:P407)</f>
        <v>0</v>
      </c>
      <c r="Q388" s="183"/>
      <c r="R388" s="184">
        <f>SUM(R389:R407)</f>
        <v>0</v>
      </c>
      <c r="S388" s="183"/>
      <c r="T388" s="185">
        <f>SUM(T389:T407)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178" t="s">
        <v>139</v>
      </c>
      <c r="AT388" s="186" t="s">
        <v>74</v>
      </c>
      <c r="AU388" s="186" t="s">
        <v>83</v>
      </c>
      <c r="AY388" s="178" t="s">
        <v>129</v>
      </c>
      <c r="BK388" s="187">
        <f>SUM(BK389:BK407)</f>
        <v>0</v>
      </c>
    </row>
    <row r="389" s="2" customFormat="1" ht="16.5" customHeight="1">
      <c r="A389" s="38"/>
      <c r="B389" s="150"/>
      <c r="C389" s="151" t="s">
        <v>843</v>
      </c>
      <c r="D389" s="151" t="s">
        <v>125</v>
      </c>
      <c r="E389" s="152" t="s">
        <v>844</v>
      </c>
      <c r="F389" s="153" t="s">
        <v>845</v>
      </c>
      <c r="G389" s="154" t="s">
        <v>846</v>
      </c>
      <c r="H389" s="155">
        <v>1</v>
      </c>
      <c r="I389" s="156"/>
      <c r="J389" s="157">
        <f>ROUND(I389*H389,2)</f>
        <v>0</v>
      </c>
      <c r="K389" s="153" t="s">
        <v>224</v>
      </c>
      <c r="L389" s="39"/>
      <c r="M389" s="158" t="s">
        <v>1</v>
      </c>
      <c r="N389" s="159" t="s">
        <v>40</v>
      </c>
      <c r="O389" s="77"/>
      <c r="P389" s="160">
        <f>O389*H389</f>
        <v>0</v>
      </c>
      <c r="Q389" s="160">
        <v>0</v>
      </c>
      <c r="R389" s="160">
        <f>Q389*H389</f>
        <v>0</v>
      </c>
      <c r="S389" s="160">
        <v>0</v>
      </c>
      <c r="T389" s="161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162" t="s">
        <v>368</v>
      </c>
      <c r="AT389" s="162" t="s">
        <v>125</v>
      </c>
      <c r="AU389" s="162" t="s">
        <v>85</v>
      </c>
      <c r="AY389" s="18" t="s">
        <v>129</v>
      </c>
      <c r="BE389" s="163">
        <f>IF(N389="základní",J389,0)</f>
        <v>0</v>
      </c>
      <c r="BF389" s="163">
        <f>IF(N389="snížená",J389,0)</f>
        <v>0</v>
      </c>
      <c r="BG389" s="163">
        <f>IF(N389="zákl. přenesená",J389,0)</f>
        <v>0</v>
      </c>
      <c r="BH389" s="163">
        <f>IF(N389="sníž. přenesená",J389,0)</f>
        <v>0</v>
      </c>
      <c r="BI389" s="163">
        <f>IF(N389="nulová",J389,0)</f>
        <v>0</v>
      </c>
      <c r="BJ389" s="18" t="s">
        <v>83</v>
      </c>
      <c r="BK389" s="163">
        <f>ROUND(I389*H389,2)</f>
        <v>0</v>
      </c>
      <c r="BL389" s="18" t="s">
        <v>368</v>
      </c>
      <c r="BM389" s="162" t="s">
        <v>847</v>
      </c>
    </row>
    <row r="390" s="2" customFormat="1">
      <c r="A390" s="38"/>
      <c r="B390" s="39"/>
      <c r="C390" s="38"/>
      <c r="D390" s="190" t="s">
        <v>226</v>
      </c>
      <c r="E390" s="38"/>
      <c r="F390" s="191" t="s">
        <v>848</v>
      </c>
      <c r="G390" s="38"/>
      <c r="H390" s="38"/>
      <c r="I390" s="192"/>
      <c r="J390" s="38"/>
      <c r="K390" s="38"/>
      <c r="L390" s="39"/>
      <c r="M390" s="193"/>
      <c r="N390" s="194"/>
      <c r="O390" s="77"/>
      <c r="P390" s="77"/>
      <c r="Q390" s="77"/>
      <c r="R390" s="77"/>
      <c r="S390" s="77"/>
      <c r="T390" s="78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8" t="s">
        <v>226</v>
      </c>
      <c r="AU390" s="18" t="s">
        <v>85</v>
      </c>
    </row>
    <row r="391" s="2" customFormat="1" ht="37.8" customHeight="1">
      <c r="A391" s="38"/>
      <c r="B391" s="150"/>
      <c r="C391" s="151" t="s">
        <v>849</v>
      </c>
      <c r="D391" s="151" t="s">
        <v>125</v>
      </c>
      <c r="E391" s="152" t="s">
        <v>850</v>
      </c>
      <c r="F391" s="153" t="s">
        <v>851</v>
      </c>
      <c r="G391" s="154" t="s">
        <v>846</v>
      </c>
      <c r="H391" s="155">
        <v>1</v>
      </c>
      <c r="I391" s="156"/>
      <c r="J391" s="157">
        <f>ROUND(I391*H391,2)</f>
        <v>0</v>
      </c>
      <c r="K391" s="153" t="s">
        <v>1</v>
      </c>
      <c r="L391" s="39"/>
      <c r="M391" s="158" t="s">
        <v>1</v>
      </c>
      <c r="N391" s="159" t="s">
        <v>40</v>
      </c>
      <c r="O391" s="77"/>
      <c r="P391" s="160">
        <f>O391*H391</f>
        <v>0</v>
      </c>
      <c r="Q391" s="160">
        <v>0</v>
      </c>
      <c r="R391" s="160">
        <f>Q391*H391</f>
        <v>0</v>
      </c>
      <c r="S391" s="160">
        <v>0</v>
      </c>
      <c r="T391" s="161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162" t="s">
        <v>368</v>
      </c>
      <c r="AT391" s="162" t="s">
        <v>125</v>
      </c>
      <c r="AU391" s="162" t="s">
        <v>85</v>
      </c>
      <c r="AY391" s="18" t="s">
        <v>129</v>
      </c>
      <c r="BE391" s="163">
        <f>IF(N391="základní",J391,0)</f>
        <v>0</v>
      </c>
      <c r="BF391" s="163">
        <f>IF(N391="snížená",J391,0)</f>
        <v>0</v>
      </c>
      <c r="BG391" s="163">
        <f>IF(N391="zákl. přenesená",J391,0)</f>
        <v>0</v>
      </c>
      <c r="BH391" s="163">
        <f>IF(N391="sníž. přenesená",J391,0)</f>
        <v>0</v>
      </c>
      <c r="BI391" s="163">
        <f>IF(N391="nulová",J391,0)</f>
        <v>0</v>
      </c>
      <c r="BJ391" s="18" t="s">
        <v>83</v>
      </c>
      <c r="BK391" s="163">
        <f>ROUND(I391*H391,2)</f>
        <v>0</v>
      </c>
      <c r="BL391" s="18" t="s">
        <v>368</v>
      </c>
      <c r="BM391" s="162" t="s">
        <v>852</v>
      </c>
    </row>
    <row r="392" s="2" customFormat="1" ht="16.5" customHeight="1">
      <c r="A392" s="38"/>
      <c r="B392" s="150"/>
      <c r="C392" s="151" t="s">
        <v>853</v>
      </c>
      <c r="D392" s="151" t="s">
        <v>125</v>
      </c>
      <c r="E392" s="152" t="s">
        <v>854</v>
      </c>
      <c r="F392" s="153" t="s">
        <v>855</v>
      </c>
      <c r="G392" s="154" t="s">
        <v>846</v>
      </c>
      <c r="H392" s="155">
        <v>1</v>
      </c>
      <c r="I392" s="156"/>
      <c r="J392" s="157">
        <f>ROUND(I392*H392,2)</f>
        <v>0</v>
      </c>
      <c r="K392" s="153" t="s">
        <v>1</v>
      </c>
      <c r="L392" s="39"/>
      <c r="M392" s="158" t="s">
        <v>1</v>
      </c>
      <c r="N392" s="159" t="s">
        <v>40</v>
      </c>
      <c r="O392" s="77"/>
      <c r="P392" s="160">
        <f>O392*H392</f>
        <v>0</v>
      </c>
      <c r="Q392" s="160">
        <v>0</v>
      </c>
      <c r="R392" s="160">
        <f>Q392*H392</f>
        <v>0</v>
      </c>
      <c r="S392" s="160">
        <v>0</v>
      </c>
      <c r="T392" s="161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162" t="s">
        <v>368</v>
      </c>
      <c r="AT392" s="162" t="s">
        <v>125</v>
      </c>
      <c r="AU392" s="162" t="s">
        <v>85</v>
      </c>
      <c r="AY392" s="18" t="s">
        <v>129</v>
      </c>
      <c r="BE392" s="163">
        <f>IF(N392="základní",J392,0)</f>
        <v>0</v>
      </c>
      <c r="BF392" s="163">
        <f>IF(N392="snížená",J392,0)</f>
        <v>0</v>
      </c>
      <c r="BG392" s="163">
        <f>IF(N392="zákl. přenesená",J392,0)</f>
        <v>0</v>
      </c>
      <c r="BH392" s="163">
        <f>IF(N392="sníž. přenesená",J392,0)</f>
        <v>0</v>
      </c>
      <c r="BI392" s="163">
        <f>IF(N392="nulová",J392,0)</f>
        <v>0</v>
      </c>
      <c r="BJ392" s="18" t="s">
        <v>83</v>
      </c>
      <c r="BK392" s="163">
        <f>ROUND(I392*H392,2)</f>
        <v>0</v>
      </c>
      <c r="BL392" s="18" t="s">
        <v>368</v>
      </c>
      <c r="BM392" s="162" t="s">
        <v>856</v>
      </c>
    </row>
    <row r="393" s="2" customFormat="1" ht="24.15" customHeight="1">
      <c r="A393" s="38"/>
      <c r="B393" s="150"/>
      <c r="C393" s="151" t="s">
        <v>857</v>
      </c>
      <c r="D393" s="151" t="s">
        <v>125</v>
      </c>
      <c r="E393" s="152" t="s">
        <v>858</v>
      </c>
      <c r="F393" s="153" t="s">
        <v>859</v>
      </c>
      <c r="G393" s="154" t="s">
        <v>275</v>
      </c>
      <c r="H393" s="155">
        <v>2</v>
      </c>
      <c r="I393" s="156"/>
      <c r="J393" s="157">
        <f>ROUND(I393*H393,2)</f>
        <v>0</v>
      </c>
      <c r="K393" s="153" t="s">
        <v>1</v>
      </c>
      <c r="L393" s="39"/>
      <c r="M393" s="158" t="s">
        <v>1</v>
      </c>
      <c r="N393" s="159" t="s">
        <v>40</v>
      </c>
      <c r="O393" s="77"/>
      <c r="P393" s="160">
        <f>O393*H393</f>
        <v>0</v>
      </c>
      <c r="Q393" s="160">
        <v>0</v>
      </c>
      <c r="R393" s="160">
        <f>Q393*H393</f>
        <v>0</v>
      </c>
      <c r="S393" s="160">
        <v>0</v>
      </c>
      <c r="T393" s="161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162" t="s">
        <v>368</v>
      </c>
      <c r="AT393" s="162" t="s">
        <v>125</v>
      </c>
      <c r="AU393" s="162" t="s">
        <v>85</v>
      </c>
      <c r="AY393" s="18" t="s">
        <v>129</v>
      </c>
      <c r="BE393" s="163">
        <f>IF(N393="základní",J393,0)</f>
        <v>0</v>
      </c>
      <c r="BF393" s="163">
        <f>IF(N393="snížená",J393,0)</f>
        <v>0</v>
      </c>
      <c r="BG393" s="163">
        <f>IF(N393="zákl. přenesená",J393,0)</f>
        <v>0</v>
      </c>
      <c r="BH393" s="163">
        <f>IF(N393="sníž. přenesená",J393,0)</f>
        <v>0</v>
      </c>
      <c r="BI393" s="163">
        <f>IF(N393="nulová",J393,0)</f>
        <v>0</v>
      </c>
      <c r="BJ393" s="18" t="s">
        <v>83</v>
      </c>
      <c r="BK393" s="163">
        <f>ROUND(I393*H393,2)</f>
        <v>0</v>
      </c>
      <c r="BL393" s="18" t="s">
        <v>368</v>
      </c>
      <c r="BM393" s="162" t="s">
        <v>860</v>
      </c>
    </row>
    <row r="394" s="2" customFormat="1" ht="24.15" customHeight="1">
      <c r="A394" s="38"/>
      <c r="B394" s="150"/>
      <c r="C394" s="151" t="s">
        <v>861</v>
      </c>
      <c r="D394" s="151" t="s">
        <v>125</v>
      </c>
      <c r="E394" s="152" t="s">
        <v>862</v>
      </c>
      <c r="F394" s="153" t="s">
        <v>863</v>
      </c>
      <c r="G394" s="154" t="s">
        <v>846</v>
      </c>
      <c r="H394" s="155">
        <v>1</v>
      </c>
      <c r="I394" s="156"/>
      <c r="J394" s="157">
        <f>ROUND(I394*H394,2)</f>
        <v>0</v>
      </c>
      <c r="K394" s="153" t="s">
        <v>1</v>
      </c>
      <c r="L394" s="39"/>
      <c r="M394" s="158" t="s">
        <v>1</v>
      </c>
      <c r="N394" s="159" t="s">
        <v>40</v>
      </c>
      <c r="O394" s="77"/>
      <c r="P394" s="160">
        <f>O394*H394</f>
        <v>0</v>
      </c>
      <c r="Q394" s="160">
        <v>0</v>
      </c>
      <c r="R394" s="160">
        <f>Q394*H394</f>
        <v>0</v>
      </c>
      <c r="S394" s="160">
        <v>0</v>
      </c>
      <c r="T394" s="161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162" t="s">
        <v>368</v>
      </c>
      <c r="AT394" s="162" t="s">
        <v>125</v>
      </c>
      <c r="AU394" s="162" t="s">
        <v>85</v>
      </c>
      <c r="AY394" s="18" t="s">
        <v>129</v>
      </c>
      <c r="BE394" s="163">
        <f>IF(N394="základní",J394,0)</f>
        <v>0</v>
      </c>
      <c r="BF394" s="163">
        <f>IF(N394="snížená",J394,0)</f>
        <v>0</v>
      </c>
      <c r="BG394" s="163">
        <f>IF(N394="zákl. přenesená",J394,0)</f>
        <v>0</v>
      </c>
      <c r="BH394" s="163">
        <f>IF(N394="sníž. přenesená",J394,0)</f>
        <v>0</v>
      </c>
      <c r="BI394" s="163">
        <f>IF(N394="nulová",J394,0)</f>
        <v>0</v>
      </c>
      <c r="BJ394" s="18" t="s">
        <v>83</v>
      </c>
      <c r="BK394" s="163">
        <f>ROUND(I394*H394,2)</f>
        <v>0</v>
      </c>
      <c r="BL394" s="18" t="s">
        <v>368</v>
      </c>
      <c r="BM394" s="162" t="s">
        <v>864</v>
      </c>
    </row>
    <row r="395" s="13" customFormat="1">
      <c r="A395" s="13"/>
      <c r="B395" s="195"/>
      <c r="C395" s="13"/>
      <c r="D395" s="196" t="s">
        <v>228</v>
      </c>
      <c r="E395" s="197" t="s">
        <v>1</v>
      </c>
      <c r="F395" s="198" t="s">
        <v>83</v>
      </c>
      <c r="G395" s="13"/>
      <c r="H395" s="199">
        <v>1</v>
      </c>
      <c r="I395" s="200"/>
      <c r="J395" s="13"/>
      <c r="K395" s="13"/>
      <c r="L395" s="195"/>
      <c r="M395" s="201"/>
      <c r="N395" s="202"/>
      <c r="O395" s="202"/>
      <c r="P395" s="202"/>
      <c r="Q395" s="202"/>
      <c r="R395" s="202"/>
      <c r="S395" s="202"/>
      <c r="T395" s="20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97" t="s">
        <v>228</v>
      </c>
      <c r="AU395" s="197" t="s">
        <v>85</v>
      </c>
      <c r="AV395" s="13" t="s">
        <v>85</v>
      </c>
      <c r="AW395" s="13" t="s">
        <v>31</v>
      </c>
      <c r="AX395" s="13" t="s">
        <v>83</v>
      </c>
      <c r="AY395" s="197" t="s">
        <v>129</v>
      </c>
    </row>
    <row r="396" s="15" customFormat="1">
      <c r="A396" s="15"/>
      <c r="B396" s="212"/>
      <c r="C396" s="15"/>
      <c r="D396" s="196" t="s">
        <v>228</v>
      </c>
      <c r="E396" s="213" t="s">
        <v>1</v>
      </c>
      <c r="F396" s="214" t="s">
        <v>865</v>
      </c>
      <c r="G396" s="15"/>
      <c r="H396" s="213" t="s">
        <v>1</v>
      </c>
      <c r="I396" s="215"/>
      <c r="J396" s="15"/>
      <c r="K396" s="15"/>
      <c r="L396" s="212"/>
      <c r="M396" s="216"/>
      <c r="N396" s="217"/>
      <c r="O396" s="217"/>
      <c r="P396" s="217"/>
      <c r="Q396" s="217"/>
      <c r="R396" s="217"/>
      <c r="S396" s="217"/>
      <c r="T396" s="218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13" t="s">
        <v>228</v>
      </c>
      <c r="AU396" s="213" t="s">
        <v>85</v>
      </c>
      <c r="AV396" s="15" t="s">
        <v>83</v>
      </c>
      <c r="AW396" s="15" t="s">
        <v>31</v>
      </c>
      <c r="AX396" s="15" t="s">
        <v>75</v>
      </c>
      <c r="AY396" s="213" t="s">
        <v>129</v>
      </c>
    </row>
    <row r="397" s="2" customFormat="1" ht="16.5" customHeight="1">
      <c r="A397" s="38"/>
      <c r="B397" s="150"/>
      <c r="C397" s="151" t="s">
        <v>866</v>
      </c>
      <c r="D397" s="151" t="s">
        <v>125</v>
      </c>
      <c r="E397" s="152" t="s">
        <v>867</v>
      </c>
      <c r="F397" s="153" t="s">
        <v>868</v>
      </c>
      <c r="G397" s="154" t="s">
        <v>846</v>
      </c>
      <c r="H397" s="155">
        <v>1</v>
      </c>
      <c r="I397" s="156"/>
      <c r="J397" s="157">
        <f>ROUND(I397*H397,2)</f>
        <v>0</v>
      </c>
      <c r="K397" s="153" t="s">
        <v>1</v>
      </c>
      <c r="L397" s="39"/>
      <c r="M397" s="158" t="s">
        <v>1</v>
      </c>
      <c r="N397" s="159" t="s">
        <v>40</v>
      </c>
      <c r="O397" s="77"/>
      <c r="P397" s="160">
        <f>O397*H397</f>
        <v>0</v>
      </c>
      <c r="Q397" s="160">
        <v>0</v>
      </c>
      <c r="R397" s="160">
        <f>Q397*H397</f>
        <v>0</v>
      </c>
      <c r="S397" s="160">
        <v>0</v>
      </c>
      <c r="T397" s="161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162" t="s">
        <v>368</v>
      </c>
      <c r="AT397" s="162" t="s">
        <v>125</v>
      </c>
      <c r="AU397" s="162" t="s">
        <v>85</v>
      </c>
      <c r="AY397" s="18" t="s">
        <v>129</v>
      </c>
      <c r="BE397" s="163">
        <f>IF(N397="základní",J397,0)</f>
        <v>0</v>
      </c>
      <c r="BF397" s="163">
        <f>IF(N397="snížená",J397,0)</f>
        <v>0</v>
      </c>
      <c r="BG397" s="163">
        <f>IF(N397="zákl. přenesená",J397,0)</f>
        <v>0</v>
      </c>
      <c r="BH397" s="163">
        <f>IF(N397="sníž. přenesená",J397,0)</f>
        <v>0</v>
      </c>
      <c r="BI397" s="163">
        <f>IF(N397="nulová",J397,0)</f>
        <v>0</v>
      </c>
      <c r="BJ397" s="18" t="s">
        <v>83</v>
      </c>
      <c r="BK397" s="163">
        <f>ROUND(I397*H397,2)</f>
        <v>0</v>
      </c>
      <c r="BL397" s="18" t="s">
        <v>368</v>
      </c>
      <c r="BM397" s="162" t="s">
        <v>869</v>
      </c>
    </row>
    <row r="398" s="2" customFormat="1" ht="24.15" customHeight="1">
      <c r="A398" s="38"/>
      <c r="B398" s="150"/>
      <c r="C398" s="151" t="s">
        <v>870</v>
      </c>
      <c r="D398" s="151" t="s">
        <v>125</v>
      </c>
      <c r="E398" s="152" t="s">
        <v>871</v>
      </c>
      <c r="F398" s="153" t="s">
        <v>872</v>
      </c>
      <c r="G398" s="154" t="s">
        <v>275</v>
      </c>
      <c r="H398" s="155">
        <v>53.560000000000002</v>
      </c>
      <c r="I398" s="156"/>
      <c r="J398" s="157">
        <f>ROUND(I398*H398,2)</f>
        <v>0</v>
      </c>
      <c r="K398" s="153" t="s">
        <v>1</v>
      </c>
      <c r="L398" s="39"/>
      <c r="M398" s="158" t="s">
        <v>1</v>
      </c>
      <c r="N398" s="159" t="s">
        <v>40</v>
      </c>
      <c r="O398" s="77"/>
      <c r="P398" s="160">
        <f>O398*H398</f>
        <v>0</v>
      </c>
      <c r="Q398" s="160">
        <v>0</v>
      </c>
      <c r="R398" s="160">
        <f>Q398*H398</f>
        <v>0</v>
      </c>
      <c r="S398" s="160">
        <v>0</v>
      </c>
      <c r="T398" s="161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162" t="s">
        <v>368</v>
      </c>
      <c r="AT398" s="162" t="s">
        <v>125</v>
      </c>
      <c r="AU398" s="162" t="s">
        <v>85</v>
      </c>
      <c r="AY398" s="18" t="s">
        <v>129</v>
      </c>
      <c r="BE398" s="163">
        <f>IF(N398="základní",J398,0)</f>
        <v>0</v>
      </c>
      <c r="BF398" s="163">
        <f>IF(N398="snížená",J398,0)</f>
        <v>0</v>
      </c>
      <c r="BG398" s="163">
        <f>IF(N398="zákl. přenesená",J398,0)</f>
        <v>0</v>
      </c>
      <c r="BH398" s="163">
        <f>IF(N398="sníž. přenesená",J398,0)</f>
        <v>0</v>
      </c>
      <c r="BI398" s="163">
        <f>IF(N398="nulová",J398,0)</f>
        <v>0</v>
      </c>
      <c r="BJ398" s="18" t="s">
        <v>83</v>
      </c>
      <c r="BK398" s="163">
        <f>ROUND(I398*H398,2)</f>
        <v>0</v>
      </c>
      <c r="BL398" s="18" t="s">
        <v>368</v>
      </c>
      <c r="BM398" s="162" t="s">
        <v>873</v>
      </c>
    </row>
    <row r="399" s="2" customFormat="1" ht="21.75" customHeight="1">
      <c r="A399" s="38"/>
      <c r="B399" s="150"/>
      <c r="C399" s="151" t="s">
        <v>874</v>
      </c>
      <c r="D399" s="151" t="s">
        <v>125</v>
      </c>
      <c r="E399" s="152" t="s">
        <v>875</v>
      </c>
      <c r="F399" s="153" t="s">
        <v>876</v>
      </c>
      <c r="G399" s="154" t="s">
        <v>275</v>
      </c>
      <c r="H399" s="155">
        <v>45.719999999999999</v>
      </c>
      <c r="I399" s="156"/>
      <c r="J399" s="157">
        <f>ROUND(I399*H399,2)</f>
        <v>0</v>
      </c>
      <c r="K399" s="153" t="s">
        <v>1</v>
      </c>
      <c r="L399" s="39"/>
      <c r="M399" s="158" t="s">
        <v>1</v>
      </c>
      <c r="N399" s="159" t="s">
        <v>40</v>
      </c>
      <c r="O399" s="77"/>
      <c r="P399" s="160">
        <f>O399*H399</f>
        <v>0</v>
      </c>
      <c r="Q399" s="160">
        <v>0</v>
      </c>
      <c r="R399" s="160">
        <f>Q399*H399</f>
        <v>0</v>
      </c>
      <c r="S399" s="160">
        <v>0</v>
      </c>
      <c r="T399" s="161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162" t="s">
        <v>368</v>
      </c>
      <c r="AT399" s="162" t="s">
        <v>125</v>
      </c>
      <c r="AU399" s="162" t="s">
        <v>85</v>
      </c>
      <c r="AY399" s="18" t="s">
        <v>129</v>
      </c>
      <c r="BE399" s="163">
        <f>IF(N399="základní",J399,0)</f>
        <v>0</v>
      </c>
      <c r="BF399" s="163">
        <f>IF(N399="snížená",J399,0)</f>
        <v>0</v>
      </c>
      <c r="BG399" s="163">
        <f>IF(N399="zákl. přenesená",J399,0)</f>
        <v>0</v>
      </c>
      <c r="BH399" s="163">
        <f>IF(N399="sníž. přenesená",J399,0)</f>
        <v>0</v>
      </c>
      <c r="BI399" s="163">
        <f>IF(N399="nulová",J399,0)</f>
        <v>0</v>
      </c>
      <c r="BJ399" s="18" t="s">
        <v>83</v>
      </c>
      <c r="BK399" s="163">
        <f>ROUND(I399*H399,2)</f>
        <v>0</v>
      </c>
      <c r="BL399" s="18" t="s">
        <v>368</v>
      </c>
      <c r="BM399" s="162" t="s">
        <v>877</v>
      </c>
    </row>
    <row r="400" s="13" customFormat="1">
      <c r="A400" s="13"/>
      <c r="B400" s="195"/>
      <c r="C400" s="13"/>
      <c r="D400" s="196" t="s">
        <v>228</v>
      </c>
      <c r="E400" s="197" t="s">
        <v>1</v>
      </c>
      <c r="F400" s="198" t="s">
        <v>878</v>
      </c>
      <c r="G400" s="13"/>
      <c r="H400" s="199">
        <v>10.58</v>
      </c>
      <c r="I400" s="200"/>
      <c r="J400" s="13"/>
      <c r="K400" s="13"/>
      <c r="L400" s="195"/>
      <c r="M400" s="201"/>
      <c r="N400" s="202"/>
      <c r="O400" s="202"/>
      <c r="P400" s="202"/>
      <c r="Q400" s="202"/>
      <c r="R400" s="202"/>
      <c r="S400" s="202"/>
      <c r="T400" s="20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97" t="s">
        <v>228</v>
      </c>
      <c r="AU400" s="197" t="s">
        <v>85</v>
      </c>
      <c r="AV400" s="13" t="s">
        <v>85</v>
      </c>
      <c r="AW400" s="13" t="s">
        <v>31</v>
      </c>
      <c r="AX400" s="13" t="s">
        <v>75</v>
      </c>
      <c r="AY400" s="197" t="s">
        <v>129</v>
      </c>
    </row>
    <row r="401" s="15" customFormat="1">
      <c r="A401" s="15"/>
      <c r="B401" s="212"/>
      <c r="C401" s="15"/>
      <c r="D401" s="196" t="s">
        <v>228</v>
      </c>
      <c r="E401" s="213" t="s">
        <v>1</v>
      </c>
      <c r="F401" s="214" t="s">
        <v>324</v>
      </c>
      <c r="G401" s="15"/>
      <c r="H401" s="213" t="s">
        <v>1</v>
      </c>
      <c r="I401" s="215"/>
      <c r="J401" s="15"/>
      <c r="K401" s="15"/>
      <c r="L401" s="212"/>
      <c r="M401" s="216"/>
      <c r="N401" s="217"/>
      <c r="O401" s="217"/>
      <c r="P401" s="217"/>
      <c r="Q401" s="217"/>
      <c r="R401" s="217"/>
      <c r="S401" s="217"/>
      <c r="T401" s="218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13" t="s">
        <v>228</v>
      </c>
      <c r="AU401" s="213" t="s">
        <v>85</v>
      </c>
      <c r="AV401" s="15" t="s">
        <v>83</v>
      </c>
      <c r="AW401" s="15" t="s">
        <v>31</v>
      </c>
      <c r="AX401" s="15" t="s">
        <v>75</v>
      </c>
      <c r="AY401" s="213" t="s">
        <v>129</v>
      </c>
    </row>
    <row r="402" s="15" customFormat="1">
      <c r="A402" s="15"/>
      <c r="B402" s="212"/>
      <c r="C402" s="15"/>
      <c r="D402" s="196" t="s">
        <v>228</v>
      </c>
      <c r="E402" s="213" t="s">
        <v>1</v>
      </c>
      <c r="F402" s="214" t="s">
        <v>879</v>
      </c>
      <c r="G402" s="15"/>
      <c r="H402" s="213" t="s">
        <v>1</v>
      </c>
      <c r="I402" s="215"/>
      <c r="J402" s="15"/>
      <c r="K402" s="15"/>
      <c r="L402" s="212"/>
      <c r="M402" s="216"/>
      <c r="N402" s="217"/>
      <c r="O402" s="217"/>
      <c r="P402" s="217"/>
      <c r="Q402" s="217"/>
      <c r="R402" s="217"/>
      <c r="S402" s="217"/>
      <c r="T402" s="218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13" t="s">
        <v>228</v>
      </c>
      <c r="AU402" s="213" t="s">
        <v>85</v>
      </c>
      <c r="AV402" s="15" t="s">
        <v>83</v>
      </c>
      <c r="AW402" s="15" t="s">
        <v>31</v>
      </c>
      <c r="AX402" s="15" t="s">
        <v>75</v>
      </c>
      <c r="AY402" s="213" t="s">
        <v>129</v>
      </c>
    </row>
    <row r="403" s="13" customFormat="1">
      <c r="A403" s="13"/>
      <c r="B403" s="195"/>
      <c r="C403" s="13"/>
      <c r="D403" s="196" t="s">
        <v>228</v>
      </c>
      <c r="E403" s="197" t="s">
        <v>1</v>
      </c>
      <c r="F403" s="198" t="s">
        <v>303</v>
      </c>
      <c r="G403" s="13"/>
      <c r="H403" s="199">
        <v>35.140000000000001</v>
      </c>
      <c r="I403" s="200"/>
      <c r="J403" s="13"/>
      <c r="K403" s="13"/>
      <c r="L403" s="195"/>
      <c r="M403" s="201"/>
      <c r="N403" s="202"/>
      <c r="O403" s="202"/>
      <c r="P403" s="202"/>
      <c r="Q403" s="202"/>
      <c r="R403" s="202"/>
      <c r="S403" s="202"/>
      <c r="T403" s="20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7" t="s">
        <v>228</v>
      </c>
      <c r="AU403" s="197" t="s">
        <v>85</v>
      </c>
      <c r="AV403" s="13" t="s">
        <v>85</v>
      </c>
      <c r="AW403" s="13" t="s">
        <v>31</v>
      </c>
      <c r="AX403" s="13" t="s">
        <v>75</v>
      </c>
      <c r="AY403" s="197" t="s">
        <v>129</v>
      </c>
    </row>
    <row r="404" s="14" customFormat="1">
      <c r="A404" s="14"/>
      <c r="B404" s="204"/>
      <c r="C404" s="14"/>
      <c r="D404" s="196" t="s">
        <v>228</v>
      </c>
      <c r="E404" s="205" t="s">
        <v>1</v>
      </c>
      <c r="F404" s="206" t="s">
        <v>238</v>
      </c>
      <c r="G404" s="14"/>
      <c r="H404" s="207">
        <v>45.719999999999999</v>
      </c>
      <c r="I404" s="208"/>
      <c r="J404" s="14"/>
      <c r="K404" s="14"/>
      <c r="L404" s="204"/>
      <c r="M404" s="209"/>
      <c r="N404" s="210"/>
      <c r="O404" s="210"/>
      <c r="P404" s="210"/>
      <c r="Q404" s="210"/>
      <c r="R404" s="210"/>
      <c r="S404" s="210"/>
      <c r="T404" s="211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05" t="s">
        <v>228</v>
      </c>
      <c r="AU404" s="205" t="s">
        <v>85</v>
      </c>
      <c r="AV404" s="14" t="s">
        <v>128</v>
      </c>
      <c r="AW404" s="14" t="s">
        <v>31</v>
      </c>
      <c r="AX404" s="14" t="s">
        <v>83</v>
      </c>
      <c r="AY404" s="205" t="s">
        <v>129</v>
      </c>
    </row>
    <row r="405" s="2" customFormat="1" ht="24.15" customHeight="1">
      <c r="A405" s="38"/>
      <c r="B405" s="150"/>
      <c r="C405" s="151" t="s">
        <v>880</v>
      </c>
      <c r="D405" s="151" t="s">
        <v>125</v>
      </c>
      <c r="E405" s="152" t="s">
        <v>881</v>
      </c>
      <c r="F405" s="153" t="s">
        <v>882</v>
      </c>
      <c r="G405" s="154" t="s">
        <v>275</v>
      </c>
      <c r="H405" s="155">
        <v>10.58</v>
      </c>
      <c r="I405" s="156"/>
      <c r="J405" s="157">
        <f>ROUND(I405*H405,2)</f>
        <v>0</v>
      </c>
      <c r="K405" s="153" t="s">
        <v>1</v>
      </c>
      <c r="L405" s="39"/>
      <c r="M405" s="158" t="s">
        <v>1</v>
      </c>
      <c r="N405" s="159" t="s">
        <v>40</v>
      </c>
      <c r="O405" s="77"/>
      <c r="P405" s="160">
        <f>O405*H405</f>
        <v>0</v>
      </c>
      <c r="Q405" s="160">
        <v>0</v>
      </c>
      <c r="R405" s="160">
        <f>Q405*H405</f>
        <v>0</v>
      </c>
      <c r="S405" s="160">
        <v>0</v>
      </c>
      <c r="T405" s="161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162" t="s">
        <v>368</v>
      </c>
      <c r="AT405" s="162" t="s">
        <v>125</v>
      </c>
      <c r="AU405" s="162" t="s">
        <v>85</v>
      </c>
      <c r="AY405" s="18" t="s">
        <v>129</v>
      </c>
      <c r="BE405" s="163">
        <f>IF(N405="základní",J405,0)</f>
        <v>0</v>
      </c>
      <c r="BF405" s="163">
        <f>IF(N405="snížená",J405,0)</f>
        <v>0</v>
      </c>
      <c r="BG405" s="163">
        <f>IF(N405="zákl. přenesená",J405,0)</f>
        <v>0</v>
      </c>
      <c r="BH405" s="163">
        <f>IF(N405="sníž. přenesená",J405,0)</f>
        <v>0</v>
      </c>
      <c r="BI405" s="163">
        <f>IF(N405="nulová",J405,0)</f>
        <v>0</v>
      </c>
      <c r="BJ405" s="18" t="s">
        <v>83</v>
      </c>
      <c r="BK405" s="163">
        <f>ROUND(I405*H405,2)</f>
        <v>0</v>
      </c>
      <c r="BL405" s="18" t="s">
        <v>368</v>
      </c>
      <c r="BM405" s="162" t="s">
        <v>883</v>
      </c>
    </row>
    <row r="406" s="2" customFormat="1" ht="24.15" customHeight="1">
      <c r="A406" s="38"/>
      <c r="B406" s="150"/>
      <c r="C406" s="151" t="s">
        <v>884</v>
      </c>
      <c r="D406" s="151" t="s">
        <v>125</v>
      </c>
      <c r="E406" s="152" t="s">
        <v>885</v>
      </c>
      <c r="F406" s="153" t="s">
        <v>886</v>
      </c>
      <c r="G406" s="154" t="s">
        <v>422</v>
      </c>
      <c r="H406" s="155">
        <v>26</v>
      </c>
      <c r="I406" s="156"/>
      <c r="J406" s="157">
        <f>ROUND(I406*H406,2)</f>
        <v>0</v>
      </c>
      <c r="K406" s="153" t="s">
        <v>1</v>
      </c>
      <c r="L406" s="39"/>
      <c r="M406" s="158" t="s">
        <v>1</v>
      </c>
      <c r="N406" s="159" t="s">
        <v>40</v>
      </c>
      <c r="O406" s="77"/>
      <c r="P406" s="160">
        <f>O406*H406</f>
        <v>0</v>
      </c>
      <c r="Q406" s="160">
        <v>0</v>
      </c>
      <c r="R406" s="160">
        <f>Q406*H406</f>
        <v>0</v>
      </c>
      <c r="S406" s="160">
        <v>0</v>
      </c>
      <c r="T406" s="161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162" t="s">
        <v>368</v>
      </c>
      <c r="AT406" s="162" t="s">
        <v>125</v>
      </c>
      <c r="AU406" s="162" t="s">
        <v>85</v>
      </c>
      <c r="AY406" s="18" t="s">
        <v>129</v>
      </c>
      <c r="BE406" s="163">
        <f>IF(N406="základní",J406,0)</f>
        <v>0</v>
      </c>
      <c r="BF406" s="163">
        <f>IF(N406="snížená",J406,0)</f>
        <v>0</v>
      </c>
      <c r="BG406" s="163">
        <f>IF(N406="zákl. přenesená",J406,0)</f>
        <v>0</v>
      </c>
      <c r="BH406" s="163">
        <f>IF(N406="sníž. přenesená",J406,0)</f>
        <v>0</v>
      </c>
      <c r="BI406" s="163">
        <f>IF(N406="nulová",J406,0)</f>
        <v>0</v>
      </c>
      <c r="BJ406" s="18" t="s">
        <v>83</v>
      </c>
      <c r="BK406" s="163">
        <f>ROUND(I406*H406,2)</f>
        <v>0</v>
      </c>
      <c r="BL406" s="18" t="s">
        <v>368</v>
      </c>
      <c r="BM406" s="162" t="s">
        <v>887</v>
      </c>
    </row>
    <row r="407" s="13" customFormat="1">
      <c r="A407" s="13"/>
      <c r="B407" s="195"/>
      <c r="C407" s="13"/>
      <c r="D407" s="196" t="s">
        <v>228</v>
      </c>
      <c r="E407" s="197" t="s">
        <v>1</v>
      </c>
      <c r="F407" s="198" t="s">
        <v>169</v>
      </c>
      <c r="G407" s="13"/>
      <c r="H407" s="199">
        <v>26</v>
      </c>
      <c r="I407" s="200"/>
      <c r="J407" s="13"/>
      <c r="K407" s="13"/>
      <c r="L407" s="195"/>
      <c r="M407" s="232"/>
      <c r="N407" s="233"/>
      <c r="O407" s="233"/>
      <c r="P407" s="233"/>
      <c r="Q407" s="233"/>
      <c r="R407" s="233"/>
      <c r="S407" s="233"/>
      <c r="T407" s="23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97" t="s">
        <v>228</v>
      </c>
      <c r="AU407" s="197" t="s">
        <v>85</v>
      </c>
      <c r="AV407" s="13" t="s">
        <v>85</v>
      </c>
      <c r="AW407" s="13" t="s">
        <v>31</v>
      </c>
      <c r="AX407" s="13" t="s">
        <v>83</v>
      </c>
      <c r="AY407" s="197" t="s">
        <v>129</v>
      </c>
    </row>
    <row r="408" s="2" customFormat="1" ht="6.96" customHeight="1">
      <c r="A408" s="38"/>
      <c r="B408" s="60"/>
      <c r="C408" s="61"/>
      <c r="D408" s="61"/>
      <c r="E408" s="61"/>
      <c r="F408" s="61"/>
      <c r="G408" s="61"/>
      <c r="H408" s="61"/>
      <c r="I408" s="61"/>
      <c r="J408" s="61"/>
      <c r="K408" s="61"/>
      <c r="L408" s="39"/>
      <c r="M408" s="38"/>
      <c r="O408" s="38"/>
      <c r="P408" s="38"/>
      <c r="Q408" s="38"/>
      <c r="R408" s="38"/>
      <c r="S408" s="38"/>
      <c r="T408" s="38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</row>
  </sheetData>
  <autoFilter ref="C134:K407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hyperlinks>
    <hyperlink ref="F147" r:id="rId1" display="https://podminky.urs.cz/item/CS_URS_2024_02/622131121"/>
    <hyperlink ref="F162" r:id="rId2" display="https://podminky.urs.cz/item/CS_URS_2024_02/622142001"/>
    <hyperlink ref="F171" r:id="rId3" display="https://podminky.urs.cz/item/CS_URS_2024_02/622143003"/>
    <hyperlink ref="F175" r:id="rId4" display="https://podminky.urs.cz/item/CS_URS_2024_02/622143004"/>
    <hyperlink ref="F180" r:id="rId5" display="https://podminky.urs.cz/item/CS_URS_2024_02/622151001"/>
    <hyperlink ref="F189" r:id="rId6" display="https://podminky.urs.cz/item/CS_URS_2024_02/622321121"/>
    <hyperlink ref="F198" r:id="rId7" display="https://podminky.urs.cz/item/CS_URS_2024_02/622511012"/>
    <hyperlink ref="F210" r:id="rId8" display="https://podminky.urs.cz/item/CS_URS_2024_02/953731311"/>
    <hyperlink ref="F213" r:id="rId9" display="https://podminky.urs.cz/item/CS_URS_2024_02/974031134"/>
    <hyperlink ref="F216" r:id="rId10" display="https://podminky.urs.cz/item/CS_URS_2024_02/998011002"/>
    <hyperlink ref="F220" r:id="rId11" display="https://podminky.urs.cz/item/CS_URS_2024_02/712311101"/>
    <hyperlink ref="F225" r:id="rId12" display="https://podminky.urs.cz/item/CS_URS_2024_02/712341559"/>
    <hyperlink ref="F229" r:id="rId13" display="https://podminky.urs.cz/item/CS_URS_2024_02/712341559"/>
    <hyperlink ref="F238" r:id="rId14" display="https://podminky.urs.cz/item/CS_URS_2024_02/712341559"/>
    <hyperlink ref="F242" r:id="rId15" display="https://podminky.urs.cz/item/CS_URS_2024_02/998712102"/>
    <hyperlink ref="F245" r:id="rId16" display="https://podminky.urs.cz/item/CS_URS_2024_02/713131241"/>
    <hyperlink ref="F249" r:id="rId17" display="https://podminky.urs.cz/item/CS_URS_2024_02/713141136"/>
    <hyperlink ref="F253" r:id="rId18" display="https://podminky.urs.cz/item/CS_URS_2024_02/713141136"/>
    <hyperlink ref="F257" r:id="rId19" display="https://podminky.urs.cz/item/CS_URS_2024_02/713141336"/>
    <hyperlink ref="F261" r:id="rId20" display="https://podminky.urs.cz/item/CS_URS_2024_02/713141336"/>
    <hyperlink ref="F290" r:id="rId21" display="https://podminky.urs.cz/item/CS_URS_2024_02/998713102"/>
    <hyperlink ref="F293" r:id="rId22" display="https://podminky.urs.cz/item/CS_URS_2024_02/741430005"/>
    <hyperlink ref="F297" r:id="rId23" display="https://podminky.urs.cz/item/CS_URS_2024_02/742420001"/>
    <hyperlink ref="F299" r:id="rId24" display="https://podminky.urs.cz/item/CS_URS_2024_02/742420021"/>
    <hyperlink ref="F303" r:id="rId25" display="https://podminky.urs.cz/item/CS_URS_2024_02/751721111"/>
    <hyperlink ref="F306" r:id="rId26" display="https://podminky.urs.cz/item/CS_URS_2024_02/763131411"/>
    <hyperlink ref="F310" r:id="rId27" display="https://podminky.urs.cz/item/CS_URS_2024_02/998763301"/>
    <hyperlink ref="F313" r:id="rId28" display="https://podminky.urs.cz/item/CS_URS_2024_02/764011402"/>
    <hyperlink ref="F320" r:id="rId29" display="https://podminky.urs.cz/item/CS_URS_2024_02/764011402"/>
    <hyperlink ref="F322" r:id="rId30" display="https://podminky.urs.cz/item/CS_URS_2024_02/764011405"/>
    <hyperlink ref="F324" r:id="rId31" display="https://podminky.urs.cz/item/CS_URS_2024_02/764011620"/>
    <hyperlink ref="F329" r:id="rId32" display="https://podminky.urs.cz/item/CS_URS_2024_02/764212406"/>
    <hyperlink ref="F334" r:id="rId33" display="https://podminky.urs.cz/item/CS_URS_2024_02/764214607"/>
    <hyperlink ref="F336" r:id="rId34" display="https://podminky.urs.cz/item/CS_URS_2024_02/764214607"/>
    <hyperlink ref="F338" r:id="rId35" display="https://podminky.urs.cz/item/CS_URS_2024_02/764214607"/>
    <hyperlink ref="F340" r:id="rId36" display="https://podminky.urs.cz/item/CS_URS_2024_02/764214607"/>
    <hyperlink ref="F342" r:id="rId37" display="https://podminky.urs.cz/item/CS_URS_2024_02/764511404"/>
    <hyperlink ref="F344" r:id="rId38" display="https://podminky.urs.cz/item/CS_URS_2024_02/764518622"/>
    <hyperlink ref="F346" r:id="rId39" display="https://podminky.urs.cz/item/CS_URS_2024_02/998764102"/>
    <hyperlink ref="F349" r:id="rId40" display="https://podminky.urs.cz/item/CS_URS_2024_02/766414211"/>
    <hyperlink ref="F369" r:id="rId41" display="https://podminky.urs.cz/item/CS_URS_2024_02/998766101"/>
    <hyperlink ref="F372" r:id="rId42" display="https://podminky.urs.cz/item/CS_URS_2023_01/784111001"/>
    <hyperlink ref="F374" r:id="rId43" display="https://podminky.urs.cz/item/CS_URS_2024_02/784181101"/>
    <hyperlink ref="F376" r:id="rId44" display="https://podminky.urs.cz/item/CS_URS_2024_01/784191003"/>
    <hyperlink ref="F378" r:id="rId45" display="https://podminky.urs.cz/item/CS_URS_2024_01/784191007"/>
    <hyperlink ref="F380" r:id="rId46" display="https://podminky.urs.cz/item/CS_URS_2022_02/784221101"/>
    <hyperlink ref="F384" r:id="rId47" display="https://podminky.urs.cz/item/CS_URS_2024_02/210220101"/>
    <hyperlink ref="F390" r:id="rId48" display="https://podminky.urs.cz/item/CS_URS_2024_02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104</v>
      </c>
      <c r="L4" s="21"/>
      <c r="M4" s="120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1" t="str">
        <f>'Rekapitulace stavby'!K6</f>
        <v>Louny střecha TSM</v>
      </c>
      <c r="F7" s="31"/>
      <c r="G7" s="31"/>
      <c r="H7" s="31"/>
      <c r="L7" s="21"/>
    </row>
    <row r="8" s="2" customFormat="1" ht="12" customHeight="1">
      <c r="A8" s="38"/>
      <c r="B8" s="39"/>
      <c r="C8" s="38"/>
      <c r="D8" s="31" t="s">
        <v>105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888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18</v>
      </c>
      <c r="E11" s="38"/>
      <c r="F11" s="26" t="s">
        <v>1</v>
      </c>
      <c r="G11" s="38"/>
      <c r="H11" s="38"/>
      <c r="I11" s="31" t="s">
        <v>19</v>
      </c>
      <c r="J11" s="26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20</v>
      </c>
      <c r="E12" s="38"/>
      <c r="F12" s="26" t="s">
        <v>21</v>
      </c>
      <c r="G12" s="38"/>
      <c r="H12" s="38"/>
      <c r="I12" s="31" t="s">
        <v>22</v>
      </c>
      <c r="J12" s="69" t="str">
        <f>'Rekapitulace stavby'!AN8</f>
        <v>6. 1. 2025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24</v>
      </c>
      <c r="E14" s="38"/>
      <c r="F14" s="38"/>
      <c r="G14" s="38"/>
      <c r="H14" s="38"/>
      <c r="I14" s="31" t="s">
        <v>25</v>
      </c>
      <c r="J14" s="26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tr">
        <f>IF('Rekapitulace stavby'!E11="","",'Rekapitulace stavby'!E11)</f>
        <v xml:space="preserve"> </v>
      </c>
      <c r="F15" s="38"/>
      <c r="G15" s="38"/>
      <c r="H15" s="38"/>
      <c r="I15" s="31" t="s">
        <v>27</v>
      </c>
      <c r="J15" s="26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28</v>
      </c>
      <c r="E17" s="38"/>
      <c r="F17" s="38"/>
      <c r="G17" s="38"/>
      <c r="H17" s="38"/>
      <c r="I17" s="31" t="s">
        <v>25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30</v>
      </c>
      <c r="E20" s="38"/>
      <c r="F20" s="38"/>
      <c r="G20" s="38"/>
      <c r="H20" s="38"/>
      <c r="I20" s="31" t="s">
        <v>25</v>
      </c>
      <c r="J20" s="26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tr">
        <f>IF('Rekapitulace stavby'!E17="","",'Rekapitulace stavby'!E17)</f>
        <v xml:space="preserve"> </v>
      </c>
      <c r="F21" s="38"/>
      <c r="G21" s="38"/>
      <c r="H21" s="38"/>
      <c r="I21" s="31" t="s">
        <v>27</v>
      </c>
      <c r="J21" s="26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32</v>
      </c>
      <c r="E23" s="38"/>
      <c r="F23" s="38"/>
      <c r="G23" s="38"/>
      <c r="H23" s="38"/>
      <c r="I23" s="31" t="s">
        <v>25</v>
      </c>
      <c r="J23" s="26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tr">
        <f>IF('Rekapitulace stavby'!E20="","",'Rekapitulace stavby'!E20)</f>
        <v xml:space="preserve"> </v>
      </c>
      <c r="F24" s="38"/>
      <c r="G24" s="38"/>
      <c r="H24" s="38"/>
      <c r="I24" s="31" t="s">
        <v>27</v>
      </c>
      <c r="J24" s="26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33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ROUND(J120,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1" t="s">
        <v>40</v>
      </c>
      <c r="F33" s="127">
        <f>ROUND((SUM(BE120:BE137)),  2)</f>
        <v>0</v>
      </c>
      <c r="G33" s="38"/>
      <c r="H33" s="38"/>
      <c r="I33" s="128">
        <v>0.20999999999999999</v>
      </c>
      <c r="J33" s="127">
        <f>ROUND(((SUM(BE120:BE137))*I33),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41</v>
      </c>
      <c r="F34" s="127">
        <f>ROUND((SUM(BF120:BF137)),  2)</f>
        <v>0</v>
      </c>
      <c r="G34" s="38"/>
      <c r="H34" s="38"/>
      <c r="I34" s="128">
        <v>0.12</v>
      </c>
      <c r="J34" s="127">
        <f>ROUND(((SUM(BF120:BF137))*I34),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42</v>
      </c>
      <c r="F35" s="127">
        <f>ROUND((SUM(BG120:BG137)),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43</v>
      </c>
      <c r="F36" s="127">
        <f>ROUND((SUM(BH120:BH137)),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44</v>
      </c>
      <c r="F37" s="127">
        <f>ROUND((SUM(BI120:BI137)),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107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Louny střecha TSM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1" t="s">
        <v>105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HM - Hygienické měření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20</v>
      </c>
      <c r="D89" s="38"/>
      <c r="E89" s="38"/>
      <c r="F89" s="26" t="str">
        <f>F12</f>
        <v>Louny</v>
      </c>
      <c r="G89" s="38"/>
      <c r="H89" s="38"/>
      <c r="I89" s="31" t="s">
        <v>22</v>
      </c>
      <c r="J89" s="69" t="str">
        <f>IF(J12="","",J12)</f>
        <v>6. 1. 2025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31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31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108</v>
      </c>
      <c r="D94" s="129"/>
      <c r="E94" s="129"/>
      <c r="F94" s="129"/>
      <c r="G94" s="129"/>
      <c r="H94" s="129"/>
      <c r="I94" s="129"/>
      <c r="J94" s="138" t="s">
        <v>109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110</v>
      </c>
      <c r="D96" s="38"/>
      <c r="E96" s="38"/>
      <c r="F96" s="38"/>
      <c r="G96" s="38"/>
      <c r="H96" s="38"/>
      <c r="I96" s="38"/>
      <c r="J96" s="96">
        <f>J120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8" t="s">
        <v>111</v>
      </c>
    </row>
    <row r="97" s="10" customFormat="1" ht="24.96" customHeight="1">
      <c r="A97" s="10"/>
      <c r="B97" s="169"/>
      <c r="C97" s="10"/>
      <c r="D97" s="170" t="s">
        <v>216</v>
      </c>
      <c r="E97" s="171"/>
      <c r="F97" s="171"/>
      <c r="G97" s="171"/>
      <c r="H97" s="171"/>
      <c r="I97" s="171"/>
      <c r="J97" s="172">
        <f>J121</f>
        <v>0</v>
      </c>
      <c r="K97" s="10"/>
      <c r="L97" s="169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1" customFormat="1" ht="19.92" customHeight="1">
      <c r="A98" s="11"/>
      <c r="B98" s="173"/>
      <c r="C98" s="11"/>
      <c r="D98" s="174" t="s">
        <v>889</v>
      </c>
      <c r="E98" s="175"/>
      <c r="F98" s="175"/>
      <c r="G98" s="175"/>
      <c r="H98" s="175"/>
      <c r="I98" s="175"/>
      <c r="J98" s="176">
        <f>J122</f>
        <v>0</v>
      </c>
      <c r="K98" s="11"/>
      <c r="L98" s="173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</row>
    <row r="99" s="11" customFormat="1" ht="19.92" customHeight="1">
      <c r="A99" s="11"/>
      <c r="B99" s="173"/>
      <c r="C99" s="11"/>
      <c r="D99" s="174" t="s">
        <v>890</v>
      </c>
      <c r="E99" s="175"/>
      <c r="F99" s="175"/>
      <c r="G99" s="175"/>
      <c r="H99" s="175"/>
      <c r="I99" s="175"/>
      <c r="J99" s="176">
        <f>J125</f>
        <v>0</v>
      </c>
      <c r="K99" s="11"/>
      <c r="L99" s="173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</row>
    <row r="100" s="11" customFormat="1" ht="19.92" customHeight="1">
      <c r="A100" s="11"/>
      <c r="B100" s="173"/>
      <c r="C100" s="11"/>
      <c r="D100" s="174" t="s">
        <v>891</v>
      </c>
      <c r="E100" s="175"/>
      <c r="F100" s="175"/>
      <c r="G100" s="175"/>
      <c r="H100" s="175"/>
      <c r="I100" s="175"/>
      <c r="J100" s="176">
        <f>J135</f>
        <v>0</v>
      </c>
      <c r="K100" s="11"/>
      <c r="L100" s="173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</row>
    <row r="101" s="2" customFormat="1" ht="21.84" customHeight="1">
      <c r="A101" s="38"/>
      <c r="B101" s="39"/>
      <c r="C101" s="38"/>
      <c r="D101" s="38"/>
      <c r="E101" s="38"/>
      <c r="F101" s="38"/>
      <c r="G101" s="38"/>
      <c r="H101" s="38"/>
      <c r="I101" s="38"/>
      <c r="J101" s="38"/>
      <c r="K101" s="38"/>
      <c r="L101" s="55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2" t="s">
        <v>112</v>
      </c>
      <c r="D107" s="38"/>
      <c r="E107" s="38"/>
      <c r="F107" s="38"/>
      <c r="G107" s="38"/>
      <c r="H107" s="38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38"/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1" t="s">
        <v>16</v>
      </c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38"/>
      <c r="D110" s="38"/>
      <c r="E110" s="121" t="str">
        <f>E7</f>
        <v>Louny střecha TSM</v>
      </c>
      <c r="F110" s="31"/>
      <c r="G110" s="31"/>
      <c r="H110" s="31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1" t="s">
        <v>105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38"/>
      <c r="D112" s="38"/>
      <c r="E112" s="67" t="str">
        <f>E9</f>
        <v>HM - Hygienické měření</v>
      </c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1" t="s">
        <v>20</v>
      </c>
      <c r="D114" s="38"/>
      <c r="E114" s="38"/>
      <c r="F114" s="26" t="str">
        <f>F12</f>
        <v>Louny</v>
      </c>
      <c r="G114" s="38"/>
      <c r="H114" s="38"/>
      <c r="I114" s="31" t="s">
        <v>22</v>
      </c>
      <c r="J114" s="69" t="str">
        <f>IF(J12="","",J12)</f>
        <v>6. 1. 2025</v>
      </c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1" t="s">
        <v>24</v>
      </c>
      <c r="D116" s="38"/>
      <c r="E116" s="38"/>
      <c r="F116" s="26" t="str">
        <f>E15</f>
        <v xml:space="preserve"> </v>
      </c>
      <c r="G116" s="38"/>
      <c r="H116" s="38"/>
      <c r="I116" s="31" t="s">
        <v>30</v>
      </c>
      <c r="J116" s="36" t="str">
        <f>E21</f>
        <v xml:space="preserve"> 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1" t="s">
        <v>28</v>
      </c>
      <c r="D117" s="38"/>
      <c r="E117" s="38"/>
      <c r="F117" s="26" t="str">
        <f>IF(E18="","",E18)</f>
        <v>Vyplň údaj</v>
      </c>
      <c r="G117" s="38"/>
      <c r="H117" s="38"/>
      <c r="I117" s="31" t="s">
        <v>32</v>
      </c>
      <c r="J117" s="36" t="str">
        <f>E24</f>
        <v xml:space="preserve"> 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9" customFormat="1" ht="29.28" customHeight="1">
      <c r="A119" s="140"/>
      <c r="B119" s="141"/>
      <c r="C119" s="142" t="s">
        <v>113</v>
      </c>
      <c r="D119" s="143" t="s">
        <v>60</v>
      </c>
      <c r="E119" s="143" t="s">
        <v>56</v>
      </c>
      <c r="F119" s="143" t="s">
        <v>57</v>
      </c>
      <c r="G119" s="143" t="s">
        <v>114</v>
      </c>
      <c r="H119" s="143" t="s">
        <v>115</v>
      </c>
      <c r="I119" s="143" t="s">
        <v>116</v>
      </c>
      <c r="J119" s="143" t="s">
        <v>109</v>
      </c>
      <c r="K119" s="144" t="s">
        <v>117</v>
      </c>
      <c r="L119" s="145"/>
      <c r="M119" s="86" t="s">
        <v>1</v>
      </c>
      <c r="N119" s="87" t="s">
        <v>39</v>
      </c>
      <c r="O119" s="87" t="s">
        <v>118</v>
      </c>
      <c r="P119" s="87" t="s">
        <v>119</v>
      </c>
      <c r="Q119" s="87" t="s">
        <v>120</v>
      </c>
      <c r="R119" s="87" t="s">
        <v>121</v>
      </c>
      <c r="S119" s="87" t="s">
        <v>122</v>
      </c>
      <c r="T119" s="88" t="s">
        <v>123</v>
      </c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</row>
    <row r="120" s="2" customFormat="1" ht="22.8" customHeight="1">
      <c r="A120" s="38"/>
      <c r="B120" s="39"/>
      <c r="C120" s="93" t="s">
        <v>124</v>
      </c>
      <c r="D120" s="38"/>
      <c r="E120" s="38"/>
      <c r="F120" s="38"/>
      <c r="G120" s="38"/>
      <c r="H120" s="38"/>
      <c r="I120" s="38"/>
      <c r="J120" s="146">
        <f>BK120</f>
        <v>0</v>
      </c>
      <c r="K120" s="38"/>
      <c r="L120" s="39"/>
      <c r="M120" s="89"/>
      <c r="N120" s="73"/>
      <c r="O120" s="90"/>
      <c r="P120" s="147">
        <f>P121</f>
        <v>0</v>
      </c>
      <c r="Q120" s="90"/>
      <c r="R120" s="147">
        <f>R121</f>
        <v>0</v>
      </c>
      <c r="S120" s="90"/>
      <c r="T120" s="148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8" t="s">
        <v>74</v>
      </c>
      <c r="AU120" s="18" t="s">
        <v>111</v>
      </c>
      <c r="BK120" s="149">
        <f>BK121</f>
        <v>0</v>
      </c>
    </row>
    <row r="121" s="12" customFormat="1" ht="25.92" customHeight="1">
      <c r="A121" s="12"/>
      <c r="B121" s="177"/>
      <c r="C121" s="12"/>
      <c r="D121" s="178" t="s">
        <v>74</v>
      </c>
      <c r="E121" s="179" t="s">
        <v>362</v>
      </c>
      <c r="F121" s="179" t="s">
        <v>363</v>
      </c>
      <c r="G121" s="12"/>
      <c r="H121" s="12"/>
      <c r="I121" s="180"/>
      <c r="J121" s="181">
        <f>BK121</f>
        <v>0</v>
      </c>
      <c r="K121" s="12"/>
      <c r="L121" s="177"/>
      <c r="M121" s="182"/>
      <c r="N121" s="183"/>
      <c r="O121" s="183"/>
      <c r="P121" s="184">
        <f>P122+P125+P135</f>
        <v>0</v>
      </c>
      <c r="Q121" s="183"/>
      <c r="R121" s="184">
        <f>R122+R125+R135</f>
        <v>0</v>
      </c>
      <c r="S121" s="183"/>
      <c r="T121" s="185">
        <f>T122+T125+T135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78" t="s">
        <v>139</v>
      </c>
      <c r="AT121" s="186" t="s">
        <v>74</v>
      </c>
      <c r="AU121" s="186" t="s">
        <v>75</v>
      </c>
      <c r="AY121" s="178" t="s">
        <v>129</v>
      </c>
      <c r="BK121" s="187">
        <f>BK122+BK125+BK135</f>
        <v>0</v>
      </c>
    </row>
    <row r="122" s="12" customFormat="1" ht="22.8" customHeight="1">
      <c r="A122" s="12"/>
      <c r="B122" s="177"/>
      <c r="C122" s="12"/>
      <c r="D122" s="178" t="s">
        <v>74</v>
      </c>
      <c r="E122" s="188" t="s">
        <v>892</v>
      </c>
      <c r="F122" s="188" t="s">
        <v>893</v>
      </c>
      <c r="G122" s="12"/>
      <c r="H122" s="12"/>
      <c r="I122" s="180"/>
      <c r="J122" s="189">
        <f>BK122</f>
        <v>0</v>
      </c>
      <c r="K122" s="12"/>
      <c r="L122" s="177"/>
      <c r="M122" s="182"/>
      <c r="N122" s="183"/>
      <c r="O122" s="183"/>
      <c r="P122" s="184">
        <f>SUM(P123:P124)</f>
        <v>0</v>
      </c>
      <c r="Q122" s="183"/>
      <c r="R122" s="184">
        <f>SUM(R123:R124)</f>
        <v>0</v>
      </c>
      <c r="S122" s="183"/>
      <c r="T122" s="185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78" t="s">
        <v>139</v>
      </c>
      <c r="AT122" s="186" t="s">
        <v>74</v>
      </c>
      <c r="AU122" s="186" t="s">
        <v>83</v>
      </c>
      <c r="AY122" s="178" t="s">
        <v>129</v>
      </c>
      <c r="BK122" s="187">
        <f>SUM(BK123:BK124)</f>
        <v>0</v>
      </c>
    </row>
    <row r="123" s="2" customFormat="1" ht="16.5" customHeight="1">
      <c r="A123" s="38"/>
      <c r="B123" s="150"/>
      <c r="C123" s="151" t="s">
        <v>83</v>
      </c>
      <c r="D123" s="151" t="s">
        <v>125</v>
      </c>
      <c r="E123" s="152" t="s">
        <v>894</v>
      </c>
      <c r="F123" s="153" t="s">
        <v>895</v>
      </c>
      <c r="G123" s="154" t="s">
        <v>846</v>
      </c>
      <c r="H123" s="155">
        <v>1</v>
      </c>
      <c r="I123" s="156"/>
      <c r="J123" s="157">
        <f>ROUND(I123*H123,2)</f>
        <v>0</v>
      </c>
      <c r="K123" s="153" t="s">
        <v>224</v>
      </c>
      <c r="L123" s="39"/>
      <c r="M123" s="158" t="s">
        <v>1</v>
      </c>
      <c r="N123" s="159" t="s">
        <v>40</v>
      </c>
      <c r="O123" s="77"/>
      <c r="P123" s="160">
        <f>O123*H123</f>
        <v>0</v>
      </c>
      <c r="Q123" s="160">
        <v>0</v>
      </c>
      <c r="R123" s="160">
        <f>Q123*H123</f>
        <v>0</v>
      </c>
      <c r="S123" s="160">
        <v>0</v>
      </c>
      <c r="T123" s="161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62" t="s">
        <v>368</v>
      </c>
      <c r="AT123" s="162" t="s">
        <v>125</v>
      </c>
      <c r="AU123" s="162" t="s">
        <v>85</v>
      </c>
      <c r="AY123" s="18" t="s">
        <v>129</v>
      </c>
      <c r="BE123" s="163">
        <f>IF(N123="základní",J123,0)</f>
        <v>0</v>
      </c>
      <c r="BF123" s="163">
        <f>IF(N123="snížená",J123,0)</f>
        <v>0</v>
      </c>
      <c r="BG123" s="163">
        <f>IF(N123="zákl. přenesená",J123,0)</f>
        <v>0</v>
      </c>
      <c r="BH123" s="163">
        <f>IF(N123="sníž. přenesená",J123,0)</f>
        <v>0</v>
      </c>
      <c r="BI123" s="163">
        <f>IF(N123="nulová",J123,0)</f>
        <v>0</v>
      </c>
      <c r="BJ123" s="18" t="s">
        <v>83</v>
      </c>
      <c r="BK123" s="163">
        <f>ROUND(I123*H123,2)</f>
        <v>0</v>
      </c>
      <c r="BL123" s="18" t="s">
        <v>368</v>
      </c>
      <c r="BM123" s="162" t="s">
        <v>896</v>
      </c>
    </row>
    <row r="124" s="2" customFormat="1">
      <c r="A124" s="38"/>
      <c r="B124" s="39"/>
      <c r="C124" s="38"/>
      <c r="D124" s="190" t="s">
        <v>226</v>
      </c>
      <c r="E124" s="38"/>
      <c r="F124" s="191" t="s">
        <v>897</v>
      </c>
      <c r="G124" s="38"/>
      <c r="H124" s="38"/>
      <c r="I124" s="192"/>
      <c r="J124" s="38"/>
      <c r="K124" s="38"/>
      <c r="L124" s="39"/>
      <c r="M124" s="193"/>
      <c r="N124" s="194"/>
      <c r="O124" s="77"/>
      <c r="P124" s="77"/>
      <c r="Q124" s="77"/>
      <c r="R124" s="77"/>
      <c r="S124" s="77"/>
      <c r="T124" s="7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8" t="s">
        <v>226</v>
      </c>
      <c r="AU124" s="18" t="s">
        <v>85</v>
      </c>
    </row>
    <row r="125" s="12" customFormat="1" ht="22.8" customHeight="1">
      <c r="A125" s="12"/>
      <c r="B125" s="177"/>
      <c r="C125" s="12"/>
      <c r="D125" s="178" t="s">
        <v>74</v>
      </c>
      <c r="E125" s="188" t="s">
        <v>898</v>
      </c>
      <c r="F125" s="188" t="s">
        <v>899</v>
      </c>
      <c r="G125" s="12"/>
      <c r="H125" s="12"/>
      <c r="I125" s="180"/>
      <c r="J125" s="189">
        <f>BK125</f>
        <v>0</v>
      </c>
      <c r="K125" s="12"/>
      <c r="L125" s="177"/>
      <c r="M125" s="182"/>
      <c r="N125" s="183"/>
      <c r="O125" s="183"/>
      <c r="P125" s="184">
        <f>SUM(P126:P134)</f>
        <v>0</v>
      </c>
      <c r="Q125" s="183"/>
      <c r="R125" s="184">
        <f>SUM(R126:R134)</f>
        <v>0</v>
      </c>
      <c r="S125" s="183"/>
      <c r="T125" s="185">
        <f>SUM(T126:T134)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8" t="s">
        <v>139</v>
      </c>
      <c r="AT125" s="186" t="s">
        <v>74</v>
      </c>
      <c r="AU125" s="186" t="s">
        <v>83</v>
      </c>
      <c r="AY125" s="178" t="s">
        <v>129</v>
      </c>
      <c r="BK125" s="187">
        <f>SUM(BK126:BK134)</f>
        <v>0</v>
      </c>
    </row>
    <row r="126" s="2" customFormat="1" ht="24.15" customHeight="1">
      <c r="A126" s="38"/>
      <c r="B126" s="150"/>
      <c r="C126" s="151" t="s">
        <v>85</v>
      </c>
      <c r="D126" s="151" t="s">
        <v>125</v>
      </c>
      <c r="E126" s="152" t="s">
        <v>900</v>
      </c>
      <c r="F126" s="153" t="s">
        <v>901</v>
      </c>
      <c r="G126" s="154" t="s">
        <v>846</v>
      </c>
      <c r="H126" s="155">
        <v>1</v>
      </c>
      <c r="I126" s="156"/>
      <c r="J126" s="157">
        <f>ROUND(I126*H126,2)</f>
        <v>0</v>
      </c>
      <c r="K126" s="153" t="s">
        <v>224</v>
      </c>
      <c r="L126" s="39"/>
      <c r="M126" s="158" t="s">
        <v>1</v>
      </c>
      <c r="N126" s="159" t="s">
        <v>40</v>
      </c>
      <c r="O126" s="77"/>
      <c r="P126" s="160">
        <f>O126*H126</f>
        <v>0</v>
      </c>
      <c r="Q126" s="160">
        <v>0</v>
      </c>
      <c r="R126" s="160">
        <f>Q126*H126</f>
        <v>0</v>
      </c>
      <c r="S126" s="160">
        <v>0</v>
      </c>
      <c r="T126" s="161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62" t="s">
        <v>368</v>
      </c>
      <c r="AT126" s="162" t="s">
        <v>125</v>
      </c>
      <c r="AU126" s="162" t="s">
        <v>85</v>
      </c>
      <c r="AY126" s="18" t="s">
        <v>129</v>
      </c>
      <c r="BE126" s="163">
        <f>IF(N126="základní",J126,0)</f>
        <v>0</v>
      </c>
      <c r="BF126" s="163">
        <f>IF(N126="snížená",J126,0)</f>
        <v>0</v>
      </c>
      <c r="BG126" s="163">
        <f>IF(N126="zákl. přenesená",J126,0)</f>
        <v>0</v>
      </c>
      <c r="BH126" s="163">
        <f>IF(N126="sníž. přenesená",J126,0)</f>
        <v>0</v>
      </c>
      <c r="BI126" s="163">
        <f>IF(N126="nulová",J126,0)</f>
        <v>0</v>
      </c>
      <c r="BJ126" s="18" t="s">
        <v>83</v>
      </c>
      <c r="BK126" s="163">
        <f>ROUND(I126*H126,2)</f>
        <v>0</v>
      </c>
      <c r="BL126" s="18" t="s">
        <v>368</v>
      </c>
      <c r="BM126" s="162" t="s">
        <v>902</v>
      </c>
    </row>
    <row r="127" s="2" customFormat="1">
      <c r="A127" s="38"/>
      <c r="B127" s="39"/>
      <c r="C127" s="38"/>
      <c r="D127" s="190" t="s">
        <v>226</v>
      </c>
      <c r="E127" s="38"/>
      <c r="F127" s="191" t="s">
        <v>903</v>
      </c>
      <c r="G127" s="38"/>
      <c r="H127" s="38"/>
      <c r="I127" s="192"/>
      <c r="J127" s="38"/>
      <c r="K127" s="38"/>
      <c r="L127" s="39"/>
      <c r="M127" s="193"/>
      <c r="N127" s="194"/>
      <c r="O127" s="77"/>
      <c r="P127" s="77"/>
      <c r="Q127" s="77"/>
      <c r="R127" s="77"/>
      <c r="S127" s="77"/>
      <c r="T127" s="7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8" t="s">
        <v>226</v>
      </c>
      <c r="AU127" s="18" t="s">
        <v>85</v>
      </c>
    </row>
    <row r="128" s="15" customFormat="1">
      <c r="A128" s="15"/>
      <c r="B128" s="212"/>
      <c r="C128" s="15"/>
      <c r="D128" s="196" t="s">
        <v>228</v>
      </c>
      <c r="E128" s="213" t="s">
        <v>1</v>
      </c>
      <c r="F128" s="214" t="s">
        <v>904</v>
      </c>
      <c r="G128" s="15"/>
      <c r="H128" s="213" t="s">
        <v>1</v>
      </c>
      <c r="I128" s="215"/>
      <c r="J128" s="15"/>
      <c r="K128" s="15"/>
      <c r="L128" s="212"/>
      <c r="M128" s="216"/>
      <c r="N128" s="217"/>
      <c r="O128" s="217"/>
      <c r="P128" s="217"/>
      <c r="Q128" s="217"/>
      <c r="R128" s="217"/>
      <c r="S128" s="217"/>
      <c r="T128" s="218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13" t="s">
        <v>228</v>
      </c>
      <c r="AU128" s="213" t="s">
        <v>85</v>
      </c>
      <c r="AV128" s="15" t="s">
        <v>83</v>
      </c>
      <c r="AW128" s="15" t="s">
        <v>31</v>
      </c>
      <c r="AX128" s="15" t="s">
        <v>75</v>
      </c>
      <c r="AY128" s="213" t="s">
        <v>129</v>
      </c>
    </row>
    <row r="129" s="15" customFormat="1">
      <c r="A129" s="15"/>
      <c r="B129" s="212"/>
      <c r="C129" s="15"/>
      <c r="D129" s="196" t="s">
        <v>228</v>
      </c>
      <c r="E129" s="213" t="s">
        <v>1</v>
      </c>
      <c r="F129" s="214" t="s">
        <v>905</v>
      </c>
      <c r="G129" s="15"/>
      <c r="H129" s="213" t="s">
        <v>1</v>
      </c>
      <c r="I129" s="215"/>
      <c r="J129" s="15"/>
      <c r="K129" s="15"/>
      <c r="L129" s="212"/>
      <c r="M129" s="216"/>
      <c r="N129" s="217"/>
      <c r="O129" s="217"/>
      <c r="P129" s="217"/>
      <c r="Q129" s="217"/>
      <c r="R129" s="217"/>
      <c r="S129" s="217"/>
      <c r="T129" s="218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13" t="s">
        <v>228</v>
      </c>
      <c r="AU129" s="213" t="s">
        <v>85</v>
      </c>
      <c r="AV129" s="15" t="s">
        <v>83</v>
      </c>
      <c r="AW129" s="15" t="s">
        <v>31</v>
      </c>
      <c r="AX129" s="15" t="s">
        <v>75</v>
      </c>
      <c r="AY129" s="213" t="s">
        <v>129</v>
      </c>
    </row>
    <row r="130" s="15" customFormat="1">
      <c r="A130" s="15"/>
      <c r="B130" s="212"/>
      <c r="C130" s="15"/>
      <c r="D130" s="196" t="s">
        <v>228</v>
      </c>
      <c r="E130" s="213" t="s">
        <v>1</v>
      </c>
      <c r="F130" s="214" t="s">
        <v>906</v>
      </c>
      <c r="G130" s="15"/>
      <c r="H130" s="213" t="s">
        <v>1</v>
      </c>
      <c r="I130" s="215"/>
      <c r="J130" s="15"/>
      <c r="K130" s="15"/>
      <c r="L130" s="212"/>
      <c r="M130" s="216"/>
      <c r="N130" s="217"/>
      <c r="O130" s="217"/>
      <c r="P130" s="217"/>
      <c r="Q130" s="217"/>
      <c r="R130" s="217"/>
      <c r="S130" s="217"/>
      <c r="T130" s="218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13" t="s">
        <v>228</v>
      </c>
      <c r="AU130" s="213" t="s">
        <v>85</v>
      </c>
      <c r="AV130" s="15" t="s">
        <v>83</v>
      </c>
      <c r="AW130" s="15" t="s">
        <v>31</v>
      </c>
      <c r="AX130" s="15" t="s">
        <v>75</v>
      </c>
      <c r="AY130" s="213" t="s">
        <v>129</v>
      </c>
    </row>
    <row r="131" s="15" customFormat="1">
      <c r="A131" s="15"/>
      <c r="B131" s="212"/>
      <c r="C131" s="15"/>
      <c r="D131" s="196" t="s">
        <v>228</v>
      </c>
      <c r="E131" s="213" t="s">
        <v>1</v>
      </c>
      <c r="F131" s="214" t="s">
        <v>907</v>
      </c>
      <c r="G131" s="15"/>
      <c r="H131" s="213" t="s">
        <v>1</v>
      </c>
      <c r="I131" s="215"/>
      <c r="J131" s="15"/>
      <c r="K131" s="15"/>
      <c r="L131" s="212"/>
      <c r="M131" s="216"/>
      <c r="N131" s="217"/>
      <c r="O131" s="217"/>
      <c r="P131" s="217"/>
      <c r="Q131" s="217"/>
      <c r="R131" s="217"/>
      <c r="S131" s="217"/>
      <c r="T131" s="218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13" t="s">
        <v>228</v>
      </c>
      <c r="AU131" s="213" t="s">
        <v>85</v>
      </c>
      <c r="AV131" s="15" t="s">
        <v>83</v>
      </c>
      <c r="AW131" s="15" t="s">
        <v>31</v>
      </c>
      <c r="AX131" s="15" t="s">
        <v>75</v>
      </c>
      <c r="AY131" s="213" t="s">
        <v>129</v>
      </c>
    </row>
    <row r="132" s="15" customFormat="1">
      <c r="A132" s="15"/>
      <c r="B132" s="212"/>
      <c r="C132" s="15"/>
      <c r="D132" s="196" t="s">
        <v>228</v>
      </c>
      <c r="E132" s="213" t="s">
        <v>1</v>
      </c>
      <c r="F132" s="214" t="s">
        <v>908</v>
      </c>
      <c r="G132" s="15"/>
      <c r="H132" s="213" t="s">
        <v>1</v>
      </c>
      <c r="I132" s="215"/>
      <c r="J132" s="15"/>
      <c r="K132" s="15"/>
      <c r="L132" s="212"/>
      <c r="M132" s="216"/>
      <c r="N132" s="217"/>
      <c r="O132" s="217"/>
      <c r="P132" s="217"/>
      <c r="Q132" s="217"/>
      <c r="R132" s="217"/>
      <c r="S132" s="217"/>
      <c r="T132" s="218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13" t="s">
        <v>228</v>
      </c>
      <c r="AU132" s="213" t="s">
        <v>85</v>
      </c>
      <c r="AV132" s="15" t="s">
        <v>83</v>
      </c>
      <c r="AW132" s="15" t="s">
        <v>31</v>
      </c>
      <c r="AX132" s="15" t="s">
        <v>75</v>
      </c>
      <c r="AY132" s="213" t="s">
        <v>129</v>
      </c>
    </row>
    <row r="133" s="15" customFormat="1">
      <c r="A133" s="15"/>
      <c r="B133" s="212"/>
      <c r="C133" s="15"/>
      <c r="D133" s="196" t="s">
        <v>228</v>
      </c>
      <c r="E133" s="213" t="s">
        <v>1</v>
      </c>
      <c r="F133" s="214" t="s">
        <v>909</v>
      </c>
      <c r="G133" s="15"/>
      <c r="H133" s="213" t="s">
        <v>1</v>
      </c>
      <c r="I133" s="215"/>
      <c r="J133" s="15"/>
      <c r="K133" s="15"/>
      <c r="L133" s="212"/>
      <c r="M133" s="216"/>
      <c r="N133" s="217"/>
      <c r="O133" s="217"/>
      <c r="P133" s="217"/>
      <c r="Q133" s="217"/>
      <c r="R133" s="217"/>
      <c r="S133" s="217"/>
      <c r="T133" s="218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13" t="s">
        <v>228</v>
      </c>
      <c r="AU133" s="213" t="s">
        <v>85</v>
      </c>
      <c r="AV133" s="15" t="s">
        <v>83</v>
      </c>
      <c r="AW133" s="15" t="s">
        <v>31</v>
      </c>
      <c r="AX133" s="15" t="s">
        <v>75</v>
      </c>
      <c r="AY133" s="213" t="s">
        <v>129</v>
      </c>
    </row>
    <row r="134" s="13" customFormat="1">
      <c r="A134" s="13"/>
      <c r="B134" s="195"/>
      <c r="C134" s="13"/>
      <c r="D134" s="196" t="s">
        <v>228</v>
      </c>
      <c r="E134" s="197" t="s">
        <v>1</v>
      </c>
      <c r="F134" s="198" t="s">
        <v>83</v>
      </c>
      <c r="G134" s="13"/>
      <c r="H134" s="199">
        <v>1</v>
      </c>
      <c r="I134" s="200"/>
      <c r="J134" s="13"/>
      <c r="K134" s="13"/>
      <c r="L134" s="195"/>
      <c r="M134" s="201"/>
      <c r="N134" s="202"/>
      <c r="O134" s="202"/>
      <c r="P134" s="202"/>
      <c r="Q134" s="202"/>
      <c r="R134" s="202"/>
      <c r="S134" s="202"/>
      <c r="T134" s="20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7" t="s">
        <v>228</v>
      </c>
      <c r="AU134" s="197" t="s">
        <v>85</v>
      </c>
      <c r="AV134" s="13" t="s">
        <v>85</v>
      </c>
      <c r="AW134" s="13" t="s">
        <v>31</v>
      </c>
      <c r="AX134" s="13" t="s">
        <v>83</v>
      </c>
      <c r="AY134" s="197" t="s">
        <v>129</v>
      </c>
    </row>
    <row r="135" s="12" customFormat="1" ht="22.8" customHeight="1">
      <c r="A135" s="12"/>
      <c r="B135" s="177"/>
      <c r="C135" s="12"/>
      <c r="D135" s="178" t="s">
        <v>74</v>
      </c>
      <c r="E135" s="188" t="s">
        <v>910</v>
      </c>
      <c r="F135" s="188" t="s">
        <v>911</v>
      </c>
      <c r="G135" s="12"/>
      <c r="H135" s="12"/>
      <c r="I135" s="180"/>
      <c r="J135" s="189">
        <f>BK135</f>
        <v>0</v>
      </c>
      <c r="K135" s="12"/>
      <c r="L135" s="177"/>
      <c r="M135" s="182"/>
      <c r="N135" s="183"/>
      <c r="O135" s="183"/>
      <c r="P135" s="184">
        <f>SUM(P136:P137)</f>
        <v>0</v>
      </c>
      <c r="Q135" s="183"/>
      <c r="R135" s="184">
        <f>SUM(R136:R137)</f>
        <v>0</v>
      </c>
      <c r="S135" s="183"/>
      <c r="T135" s="185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78" t="s">
        <v>139</v>
      </c>
      <c r="AT135" s="186" t="s">
        <v>74</v>
      </c>
      <c r="AU135" s="186" t="s">
        <v>83</v>
      </c>
      <c r="AY135" s="178" t="s">
        <v>129</v>
      </c>
      <c r="BK135" s="187">
        <f>SUM(BK136:BK137)</f>
        <v>0</v>
      </c>
    </row>
    <row r="136" s="2" customFormat="1" ht="21.75" customHeight="1">
      <c r="A136" s="38"/>
      <c r="B136" s="150"/>
      <c r="C136" s="151" t="s">
        <v>132</v>
      </c>
      <c r="D136" s="151" t="s">
        <v>125</v>
      </c>
      <c r="E136" s="152" t="s">
        <v>912</v>
      </c>
      <c r="F136" s="153" t="s">
        <v>913</v>
      </c>
      <c r="G136" s="154" t="s">
        <v>846</v>
      </c>
      <c r="H136" s="155">
        <v>1</v>
      </c>
      <c r="I136" s="156"/>
      <c r="J136" s="157">
        <f>ROUND(I136*H136,2)</f>
        <v>0</v>
      </c>
      <c r="K136" s="153" t="s">
        <v>224</v>
      </c>
      <c r="L136" s="39"/>
      <c r="M136" s="158" t="s">
        <v>1</v>
      </c>
      <c r="N136" s="159" t="s">
        <v>40</v>
      </c>
      <c r="O136" s="77"/>
      <c r="P136" s="160">
        <f>O136*H136</f>
        <v>0</v>
      </c>
      <c r="Q136" s="160">
        <v>0</v>
      </c>
      <c r="R136" s="160">
        <f>Q136*H136</f>
        <v>0</v>
      </c>
      <c r="S136" s="160">
        <v>0</v>
      </c>
      <c r="T136" s="16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62" t="s">
        <v>368</v>
      </c>
      <c r="AT136" s="162" t="s">
        <v>125</v>
      </c>
      <c r="AU136" s="162" t="s">
        <v>85</v>
      </c>
      <c r="AY136" s="18" t="s">
        <v>129</v>
      </c>
      <c r="BE136" s="163">
        <f>IF(N136="základní",J136,0)</f>
        <v>0</v>
      </c>
      <c r="BF136" s="163">
        <f>IF(N136="snížená",J136,0)</f>
        <v>0</v>
      </c>
      <c r="BG136" s="163">
        <f>IF(N136="zákl. přenesená",J136,0)</f>
        <v>0</v>
      </c>
      <c r="BH136" s="163">
        <f>IF(N136="sníž. přenesená",J136,0)</f>
        <v>0</v>
      </c>
      <c r="BI136" s="163">
        <f>IF(N136="nulová",J136,0)</f>
        <v>0</v>
      </c>
      <c r="BJ136" s="18" t="s">
        <v>83</v>
      </c>
      <c r="BK136" s="163">
        <f>ROUND(I136*H136,2)</f>
        <v>0</v>
      </c>
      <c r="BL136" s="18" t="s">
        <v>368</v>
      </c>
      <c r="BM136" s="162" t="s">
        <v>914</v>
      </c>
    </row>
    <row r="137" s="2" customFormat="1">
      <c r="A137" s="38"/>
      <c r="B137" s="39"/>
      <c r="C137" s="38"/>
      <c r="D137" s="190" t="s">
        <v>226</v>
      </c>
      <c r="E137" s="38"/>
      <c r="F137" s="191" t="s">
        <v>915</v>
      </c>
      <c r="G137" s="38"/>
      <c r="H137" s="38"/>
      <c r="I137" s="192"/>
      <c r="J137" s="38"/>
      <c r="K137" s="38"/>
      <c r="L137" s="39"/>
      <c r="M137" s="235"/>
      <c r="N137" s="236"/>
      <c r="O137" s="166"/>
      <c r="P137" s="166"/>
      <c r="Q137" s="166"/>
      <c r="R137" s="166"/>
      <c r="S137" s="166"/>
      <c r="T137" s="237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8" t="s">
        <v>226</v>
      </c>
      <c r="AU137" s="18" t="s">
        <v>85</v>
      </c>
    </row>
    <row r="138" s="2" customFormat="1" ht="6.96" customHeight="1">
      <c r="A138" s="38"/>
      <c r="B138" s="60"/>
      <c r="C138" s="61"/>
      <c r="D138" s="61"/>
      <c r="E138" s="61"/>
      <c r="F138" s="61"/>
      <c r="G138" s="61"/>
      <c r="H138" s="61"/>
      <c r="I138" s="61"/>
      <c r="J138" s="61"/>
      <c r="K138" s="61"/>
      <c r="L138" s="39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autoFilter ref="C119:K13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hyperlinks>
    <hyperlink ref="F124" r:id="rId1" display="https://podminky.urs.cz/item/CS_URS_2024_02/011434000"/>
    <hyperlink ref="F127" r:id="rId2" display="https://podminky.urs.cz/item/CS_URS_2024_02/034703000"/>
    <hyperlink ref="F137" r:id="rId3" display="https://podminky.urs.cz/item/CS_URS_2024_02/0453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Chytil</dc:creator>
  <cp:lastModifiedBy>Jaroslav Chytil</cp:lastModifiedBy>
  <dcterms:created xsi:type="dcterms:W3CDTF">2026-01-28T07:35:07Z</dcterms:created>
  <dcterms:modified xsi:type="dcterms:W3CDTF">2026-01-28T07:35:11Z</dcterms:modified>
</cp:coreProperties>
</file>